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slicers/slicer1.xml" ContentType="application/vnd.ms-excel.slicer+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DieseArbeitsmappe" defaultThemeVersion="124226"/>
  <mc:AlternateContent xmlns:mc="http://schemas.openxmlformats.org/markup-compatibility/2006">
    <mc:Choice Requires="x15">
      <x15ac:absPath xmlns:x15ac="http://schemas.microsoft.com/office/spreadsheetml/2010/11/ac" url="D:\_ _Kanban-Tool\_Paket CP\"/>
    </mc:Choice>
  </mc:AlternateContent>
  <xr:revisionPtr revIDLastSave="0" documentId="13_ncr:1_{FB5FA90F-0709-4841-B227-C52F7FDA95BD}" xr6:coauthVersionLast="47" xr6:coauthVersionMax="47" xr10:uidLastSave="{00000000-0000-0000-0000-000000000000}"/>
  <workbookProtection workbookAlgorithmName="SHA-512" workbookHashValue="BXVBkwE15yB6+8ZSKETySpK8G1KV1ix7bEzfoLVePplFipawYxPHyiMHhF9SAQOU7nqPXHUI7X0Nb64n8SqH8A==" workbookSaltValue="GOAYibq8bIM8kBCaOuWpLw==" workbookSpinCount="100000" lockStructure="1"/>
  <bookViews>
    <workbookView showSheetTabs="0" xWindow="-120" yWindow="-120" windowWidth="51840" windowHeight="21240" tabRatio="660" activeTab="4" xr2:uid="{00000000-000D-0000-FFFF-FFFF00000000}"/>
  </bookViews>
  <sheets>
    <sheet name="Vollversion" sheetId="18" r:id="rId1"/>
    <sheet name="Fimovi" sheetId="36" r:id="rId2"/>
    <sheet name="Annahmen" sheetId="20" r:id="rId3"/>
    <sheet name="Aufgaben" sheetId="24" r:id="rId4"/>
    <sheet name="Kanban Board" sheetId="25" r:id="rId5"/>
    <sheet name="Dashboard" sheetId="26" r:id="rId6"/>
    <sheet name="NeRe_1" sheetId="34" state="hidden" r:id="rId7"/>
    <sheet name="NeRe_2" sheetId="35" state="hidden" r:id="rId8"/>
    <sheet name="Formate" sheetId="3" state="hidden" r:id="rId9"/>
  </sheets>
  <definedNames>
    <definedName name="Auswahl_MA">OFFSET(Annahmen!$D$45,0,0,COUNTA(Annahmen!$D$44:$D$59)-1)</definedName>
    <definedName name="Auswahl_Prio">Annahmen!$D$24:$D$26</definedName>
    <definedName name="Auswahl_Projekte">OFFSET(Annahmen!$D$64,0,0,COUNTA(Annahmen!$D$63:$D$78)-1)</definedName>
    <definedName name="Blatt_Annahmen">Annahmen!$A$1</definedName>
    <definedName name="Blatt_Aufgaben">Aufgaben!$A$1</definedName>
    <definedName name="Blatt_Dashboard">Dashboard!$A$1</definedName>
    <definedName name="Blatt_Index" localSheetId="1">Vollversion!$A$1</definedName>
    <definedName name="Blatt_Index">Vollversion!$A$1</definedName>
    <definedName name="Blatt_Kanban_Board">'Kanban Board'!$A$1</definedName>
    <definedName name="Datenschnitt_Board__Projektname">#N/A</definedName>
    <definedName name="Datenschnitt_Priorität">#N/A</definedName>
    <definedName name="Datenschnitt_Überfällig">#N/A</definedName>
    <definedName name="Datenschnitt_Zugewiesen_an">#N/A</definedName>
    <definedName name="_xlnm.Print_Area" localSheetId="2">Annahmen!$C$1:$J$60</definedName>
    <definedName name="_xlnm.Print_Area" localSheetId="3">Aufgaben!$B$1:$N$37</definedName>
    <definedName name="_xlnm.Print_Area" localSheetId="5">Dashboard!$B$1:$M$3</definedName>
    <definedName name="_xlnm.Print_Area" localSheetId="1">Fimovi!$B$2:$M$59</definedName>
    <definedName name="_xlnm.Print_Area" localSheetId="4">'Kanban Board'!$C$1:$M$9</definedName>
    <definedName name="_xlnm.Print_Area" localSheetId="0">Vollversion!#REF!</definedName>
    <definedName name="Emoji_uebf">Annahmen!$D$31</definedName>
    <definedName name="Emoji_uebf_bild">Formate!$C$92</definedName>
    <definedName name="Enddatum">Annahmen!$F$20</definedName>
    <definedName name="GanzkleineZahl">Formate!$D$74</definedName>
    <definedName name="heute" hidden="1">Annahmen!$D$30</definedName>
    <definedName name="Milliarde">Formate!$D$73</definedName>
    <definedName name="Million">Formate!$D$72</definedName>
    <definedName name="Monate">Formate!$J$66:$J$77</definedName>
    <definedName name="Monate_Jahr">Formate!$D$66</definedName>
    <definedName name="Monate_Quartal">Formate!$D$68</definedName>
    <definedName name="Name_Autor">Annahmen!$G$9</definedName>
    <definedName name="Name_Planung">Annahmen!$G$8</definedName>
    <definedName name="Name_Unternehmen">Annahmen!$G$7</definedName>
    <definedName name="on_wip_li_1">Annahmen!$G$15</definedName>
    <definedName name="on_wip_li_2">Annahmen!$G$16</definedName>
    <definedName name="on_wip_li_3">Annahmen!$G$17</definedName>
    <definedName name="on_wip_li_4">Annahmen!$G$18</definedName>
    <definedName name="on_wip_li_5">Annahmen!$G$19</definedName>
    <definedName name="on_wip_li_6">Annahmen!$G$20</definedName>
    <definedName name="Periodizitaet">Formate!$J$80:$J$83</definedName>
    <definedName name="Pf_hor_ja">Formate!$D$83</definedName>
    <definedName name="Pf_hor_nein">Formate!$D$84</definedName>
    <definedName name="Pf_li">Formate!$D$81</definedName>
    <definedName name="Pf_re">Formate!$D$82</definedName>
    <definedName name="Pf_unt_ja">Formate!$D$79</definedName>
    <definedName name="Pf_unt_nein">Formate!$D$80</definedName>
    <definedName name="Quartale_Jahr">Formate!$D$67</definedName>
    <definedName name="Rund_Tol">Formate!$D$70</definedName>
    <definedName name="St01_Bi01" hidden="1">INDIRECT("Annahmen!F"&amp;VLOOKUP('Kanban Board'!$F$17,tbl_MA,COLUMN(Annahmen!$G$42)-COLUMN(Annahmen!$D$42)+1,FALSE))</definedName>
    <definedName name="St01_Bi02" hidden="1">INDIRECT("Annahmen!F"&amp;VLOOKUP('Kanban Board'!$F$23,tbl_MA,COLUMN(Annahmen!$G$42)-COLUMN(Annahmen!$D$42)+1,FALSE))</definedName>
    <definedName name="St01_Bi03" hidden="1">INDIRECT("Annahmen!F"&amp;VLOOKUP('Kanban Board'!$F$29,tbl_MA,COLUMN(Annahmen!$G$42)-COLUMN(Annahmen!$D$42)+1,FALSE))</definedName>
    <definedName name="St01_Bi04" hidden="1">INDIRECT("Annahmen!F"&amp;VLOOKUP('Kanban Board'!$F$35,tbl_MA,COLUMN(Annahmen!$G$42)-COLUMN(Annahmen!$D$42)+1,FALSE))</definedName>
    <definedName name="St02_Bi01" hidden="1">INDIRECT("Annahmen!F"&amp;VLOOKUP('Kanban Board'!$M$17,tbl_MA,COLUMN(Annahmen!$G$42)-COLUMN(Annahmen!$D$42)+1,FALSE))</definedName>
    <definedName name="St02_Bi02" hidden="1">INDIRECT("Annahmen!F"&amp;VLOOKUP('Kanban Board'!$M$23,tbl_MA,COLUMN(Annahmen!$G$42)-COLUMN(Annahmen!$D$42)+1,FALSE))</definedName>
    <definedName name="St02_Bi03" hidden="1">INDIRECT("Annahmen!F"&amp;VLOOKUP('Kanban Board'!$M$29,tbl_MA,COLUMN(Annahmen!$G$42)-COLUMN(Annahmen!$D$42)+1,FALSE))</definedName>
    <definedName name="St02_Bi04" hidden="1">INDIRECT("Annahmen!F"&amp;VLOOKUP('Kanban Board'!$M$35,tbl_MA,COLUMN(Annahmen!$G$42)-COLUMN(Annahmen!$D$42)+1,FALSE))</definedName>
    <definedName name="St03_Bi01" hidden="1">INDIRECT("Annahmen!F"&amp;VLOOKUP('Kanban Board'!$T$17,tbl_MA,COLUMN(Annahmen!$G$42)-COLUMN(Annahmen!$D$42)+1,FALSE))</definedName>
    <definedName name="St03_Bi02" hidden="1">INDIRECT("Annahmen!F"&amp;VLOOKUP('Kanban Board'!$T$23,tbl_MA,COLUMN(Annahmen!$G$42)-COLUMN(Annahmen!$D$42)+1,FALSE))</definedName>
    <definedName name="St03_Bi03" hidden="1">INDIRECT("Annahmen!F"&amp;VLOOKUP('Kanban Board'!$T$29,tbl_MA,COLUMN(Annahmen!$G$42)-COLUMN(Annahmen!$D$42)+1,FALSE))</definedName>
    <definedName name="St03_Bi04" hidden="1">INDIRECT("Annahmen!F"&amp;VLOOKUP('Kanban Board'!$T$35,tbl_MA,COLUMN(Annahmen!$G$42)-COLUMN(Annahmen!$D$42)+1,FALSE))</definedName>
    <definedName name="St04_Bi01" hidden="1">INDIRECT("Annahmen!F"&amp;VLOOKUP('Kanban Board'!$AA$17,tbl_MA,COLUMN(Annahmen!$G$42)-COLUMN(Annahmen!$D$42)+1,FALSE))</definedName>
    <definedName name="St04_Bi02" hidden="1">INDIRECT("Annahmen!F"&amp;VLOOKUP('Kanban Board'!$AA$23,tbl_MA,COLUMN(Annahmen!$G$42)-COLUMN(Annahmen!$D$42)+1,FALSE))</definedName>
    <definedName name="St04_Bi03" hidden="1">INDIRECT("Annahmen!F"&amp;VLOOKUP('Kanban Board'!$AA$29,tbl_MA,COLUMN(Annahmen!$G$42)-COLUMN(Annahmen!$D$42)+1,FALSE))</definedName>
    <definedName name="St04_Bi04" hidden="1">INDIRECT("Annahmen!F"&amp;VLOOKUP('Kanban Board'!$AA$35,tbl_MA,COLUMN(Annahmen!$G$42)-COLUMN(Annahmen!$D$42)+1,FALSE))</definedName>
    <definedName name="Startdatum">Annahmen!$F$18</definedName>
    <definedName name="Status">Annahmen!$D$15:$D$20</definedName>
    <definedName name="Tage_Jahr">Formate!$D$65</definedName>
    <definedName name="Tage_Woche">Formate!$D$69</definedName>
    <definedName name="Tausend">Formate!$D$71</definedName>
    <definedName name="tbl_MA">OFFSET(Annahmen!$D$44,0,0,COUNTA(Annahmen!$D$44:$D$59),COLUMN(Annahmen!$G$42)-COLUMN(Annahmen!$D$42)+1)</definedName>
    <definedName name="TM_01">INDIRECT("Annahmen!F"&amp;Annahmen!$G$44)</definedName>
    <definedName name="wip_li_1">Annahmen!$H$15</definedName>
    <definedName name="wip_li_2">Annahmen!$H$16</definedName>
    <definedName name="wip_li_3">Annahmen!$H$17</definedName>
    <definedName name="wip_li_4">Annahmen!$H$18</definedName>
    <definedName name="wip_li_5">Annahmen!$H$19</definedName>
    <definedName name="wip_li_6">Annahmen!$H$20</definedName>
    <definedName name="wip_ueb_1">NeRe_2!$E$19</definedName>
    <definedName name="wip_ueb_2">NeRe_2!$E$20</definedName>
    <definedName name="wip_ueb_3">NeRe_2!$E$21</definedName>
    <definedName name="wip_ueb_4">NeRe_2!$E$22</definedName>
    <definedName name="wip_ueb_5">NeRe_2!$E$23</definedName>
    <definedName name="wip_ueb_6">NeRe_2!$E$24</definedName>
  </definedNames>
  <calcPr calcId="191029" concurrentCalc="0"/>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20" l="1"/>
  <c r="G37" i="20"/>
  <c r="G36" i="20"/>
  <c r="G35" i="20"/>
  <c r="C20" i="20"/>
  <c r="C19" i="20"/>
  <c r="C18" i="20"/>
  <c r="C17" i="20"/>
  <c r="C16" i="20"/>
  <c r="C15" i="20"/>
  <c r="B24" i="35"/>
  <c r="C24" i="35"/>
  <c r="B23" i="35"/>
  <c r="C23" i="35"/>
  <c r="B22" i="35"/>
  <c r="C22" i="35"/>
  <c r="B21" i="35"/>
  <c r="C21" i="35"/>
  <c r="B20" i="35"/>
  <c r="C20" i="35"/>
  <c r="B19" i="35"/>
  <c r="C19" i="35"/>
  <c r="N34" i="26"/>
  <c r="N33" i="26"/>
  <c r="N32" i="26"/>
  <c r="N31" i="26"/>
  <c r="J34" i="26"/>
  <c r="G34" i="26"/>
  <c r="J33" i="26"/>
  <c r="G33" i="26"/>
  <c r="J32" i="26"/>
  <c r="G32" i="26"/>
  <c r="J31" i="26"/>
  <c r="G31" i="26"/>
  <c r="C19" i="26"/>
  <c r="C7" i="26"/>
  <c r="C25" i="26"/>
  <c r="F96" i="3"/>
  <c r="E27" i="20"/>
  <c r="F27" i="20"/>
  <c r="D99" i="3"/>
  <c r="D98" i="3"/>
  <c r="D97" i="3"/>
  <c r="F98" i="3"/>
  <c r="D24" i="35"/>
  <c r="D23" i="35"/>
  <c r="X10" i="25"/>
  <c r="D22" i="35"/>
  <c r="Y9" i="25"/>
  <c r="Q10" i="25"/>
  <c r="D21" i="35"/>
  <c r="R9" i="25"/>
  <c r="J10" i="25"/>
  <c r="D20" i="35"/>
  <c r="K9" i="25"/>
  <c r="D19" i="35"/>
  <c r="C10" i="25"/>
  <c r="D9" i="25"/>
  <c r="E19" i="35"/>
  <c r="E20" i="35"/>
  <c r="E22" i="35"/>
  <c r="E23" i="35"/>
  <c r="E24" i="35"/>
  <c r="E21" i="35"/>
  <c r="C5" i="26"/>
  <c r="I13" i="24"/>
  <c r="I14" i="24"/>
  <c r="L13" i="24"/>
  <c r="L14" i="24"/>
  <c r="M13" i="24"/>
  <c r="M14" i="24"/>
  <c r="I15" i="24"/>
  <c r="I16" i="24"/>
  <c r="L15" i="24"/>
  <c r="L16" i="24"/>
  <c r="M15" i="24"/>
  <c r="M16" i="24"/>
  <c r="I17" i="24"/>
  <c r="I18" i="24"/>
  <c r="L17" i="24"/>
  <c r="L18" i="24"/>
  <c r="M17" i="24"/>
  <c r="M18" i="24"/>
  <c r="I22" i="24"/>
  <c r="L22" i="24"/>
  <c r="M22" i="24"/>
  <c r="I21" i="24"/>
  <c r="L21" i="24"/>
  <c r="M21" i="24"/>
  <c r="I20" i="24"/>
  <c r="L20" i="24"/>
  <c r="M20" i="24"/>
  <c r="I19" i="24"/>
  <c r="L19" i="24"/>
  <c r="M19" i="24"/>
  <c r="I12" i="24"/>
  <c r="L12" i="24"/>
  <c r="M12" i="24"/>
  <c r="I11" i="24"/>
  <c r="L11" i="24"/>
  <c r="M11" i="24"/>
  <c r="I10" i="24"/>
  <c r="L10" i="24"/>
  <c r="M10" i="24"/>
  <c r="I9" i="24"/>
  <c r="L9" i="24"/>
  <c r="M9" i="24"/>
  <c r="L6" i="24"/>
  <c r="L7" i="24"/>
  <c r="L8" i="24"/>
  <c r="K6" i="34"/>
  <c r="K7" i="34"/>
  <c r="K8" i="34"/>
  <c r="K9" i="34"/>
  <c r="K10" i="34"/>
  <c r="K11" i="34"/>
  <c r="K12" i="34"/>
  <c r="K13" i="34"/>
  <c r="K14" i="34"/>
  <c r="K15" i="34"/>
  <c r="K16" i="34"/>
  <c r="K17" i="34"/>
  <c r="K18" i="34"/>
  <c r="K19" i="34"/>
  <c r="K20" i="34"/>
  <c r="K21" i="34"/>
  <c r="K22" i="34"/>
  <c r="K23" i="34"/>
  <c r="K24" i="34"/>
  <c r="K25" i="34"/>
  <c r="K26" i="34"/>
  <c r="K27" i="34"/>
  <c r="K28" i="34"/>
  <c r="K29" i="34"/>
  <c r="K30" i="34"/>
  <c r="K31" i="34"/>
  <c r="K32" i="34"/>
  <c r="K33" i="34"/>
  <c r="K34" i="34"/>
  <c r="K35" i="34"/>
  <c r="K36" i="34"/>
  <c r="K37" i="34"/>
  <c r="K38" i="34"/>
  <c r="K39" i="34"/>
  <c r="K40" i="34"/>
  <c r="K41" i="34"/>
  <c r="K42" i="34"/>
  <c r="K43" i="34"/>
  <c r="K44" i="34"/>
  <c r="K45" i="34"/>
  <c r="K46" i="34"/>
  <c r="K47" i="34"/>
  <c r="K48" i="34"/>
  <c r="K49" i="34"/>
  <c r="K50" i="34"/>
  <c r="K51" i="34"/>
  <c r="K52" i="34"/>
  <c r="K53" i="34"/>
  <c r="K54" i="34"/>
  <c r="K55" i="34"/>
  <c r="K56" i="34"/>
  <c r="K57" i="34"/>
  <c r="K58" i="34"/>
  <c r="K59" i="34"/>
  <c r="K60" i="34"/>
  <c r="K61" i="34"/>
  <c r="K62" i="34"/>
  <c r="K63" i="34"/>
  <c r="K64" i="34"/>
  <c r="K65" i="34"/>
  <c r="K66" i="34"/>
  <c r="K67" i="34"/>
  <c r="K68" i="34"/>
  <c r="K69" i="34"/>
  <c r="K70" i="34"/>
  <c r="K71" i="34"/>
  <c r="K72" i="34"/>
  <c r="K73" i="34"/>
  <c r="K74" i="34"/>
  <c r="K75" i="34"/>
  <c r="K76" i="34"/>
  <c r="K77" i="34"/>
  <c r="K78" i="34"/>
  <c r="K79" i="34"/>
  <c r="K80" i="34"/>
  <c r="K81" i="34"/>
  <c r="K82" i="34"/>
  <c r="K83" i="34"/>
  <c r="K84" i="34"/>
  <c r="K85" i="34"/>
  <c r="K86" i="34"/>
  <c r="K87" i="34"/>
  <c r="K88" i="34"/>
  <c r="K89" i="34"/>
  <c r="K90" i="34"/>
  <c r="K91" i="34"/>
  <c r="K92" i="34"/>
  <c r="K93" i="34"/>
  <c r="K94" i="34"/>
  <c r="K95" i="34"/>
  <c r="K96" i="34"/>
  <c r="K97" i="34"/>
  <c r="K98" i="34"/>
  <c r="K99" i="34"/>
  <c r="K100" i="34"/>
  <c r="K101" i="34"/>
  <c r="K102" i="34"/>
  <c r="K103" i="34"/>
  <c r="K104" i="34"/>
  <c r="K105" i="34"/>
  <c r="K106" i="34"/>
  <c r="K107" i="34"/>
  <c r="K108" i="34"/>
  <c r="K109" i="34"/>
  <c r="K110" i="34"/>
  <c r="K111" i="34"/>
  <c r="K112" i="34"/>
  <c r="K113" i="34"/>
  <c r="K114" i="34"/>
  <c r="K115" i="34"/>
  <c r="K116" i="34"/>
  <c r="K117" i="34"/>
  <c r="K118" i="34"/>
  <c r="K119" i="34"/>
  <c r="K120" i="34"/>
  <c r="K121" i="34"/>
  <c r="K122" i="34"/>
  <c r="K123" i="34"/>
  <c r="K124" i="34"/>
  <c r="K125" i="34"/>
  <c r="K126" i="34"/>
  <c r="K127" i="34"/>
  <c r="K128" i="34"/>
  <c r="K129" i="34"/>
  <c r="K130" i="34"/>
  <c r="K131" i="34"/>
  <c r="K132" i="34"/>
  <c r="K133" i="34"/>
  <c r="K134" i="34"/>
  <c r="K135" i="34"/>
  <c r="K136" i="34"/>
  <c r="K137" i="34"/>
  <c r="K138" i="34"/>
  <c r="K139" i="34"/>
  <c r="K140" i="34"/>
  <c r="K141" i="34"/>
  <c r="K142" i="34"/>
  <c r="K143" i="34"/>
  <c r="K144" i="34"/>
  <c r="K145" i="34"/>
  <c r="K146" i="34"/>
  <c r="K147" i="34"/>
  <c r="K148" i="34"/>
  <c r="K149" i="34"/>
  <c r="K150" i="34"/>
  <c r="K151" i="34"/>
  <c r="K152" i="34"/>
  <c r="K153" i="34"/>
  <c r="K154" i="34"/>
  <c r="K155" i="34"/>
  <c r="K156" i="34"/>
  <c r="K157" i="34"/>
  <c r="K158" i="34"/>
  <c r="K159" i="34"/>
  <c r="K160" i="34"/>
  <c r="K161" i="34"/>
  <c r="K162" i="34"/>
  <c r="K163" i="34"/>
  <c r="K164" i="34"/>
  <c r="K165" i="34"/>
  <c r="K166" i="34"/>
  <c r="K167" i="34"/>
  <c r="K168" i="34"/>
  <c r="K169" i="34"/>
  <c r="K170" i="34"/>
  <c r="K171" i="34"/>
  <c r="K172" i="34"/>
  <c r="K173" i="34"/>
  <c r="K174" i="34"/>
  <c r="K175" i="34"/>
  <c r="K176" i="34"/>
  <c r="K177" i="34"/>
  <c r="K178" i="34"/>
  <c r="K179" i="34"/>
  <c r="K180" i="34"/>
  <c r="K181" i="34"/>
  <c r="K182" i="34"/>
  <c r="K183" i="34"/>
  <c r="K184" i="34"/>
  <c r="K185" i="34"/>
  <c r="K186" i="34"/>
  <c r="K187" i="34"/>
  <c r="K188" i="34"/>
  <c r="K189" i="34"/>
  <c r="K190" i="34"/>
  <c r="K191" i="34"/>
  <c r="K192" i="34"/>
  <c r="K193" i="34"/>
  <c r="K194" i="34"/>
  <c r="K195" i="34"/>
  <c r="K196" i="34"/>
  <c r="K197" i="34"/>
  <c r="K198" i="34"/>
  <c r="K199" i="34"/>
  <c r="K200" i="34"/>
  <c r="K201" i="34"/>
  <c r="K202" i="34"/>
  <c r="K203" i="34"/>
  <c r="K204" i="34"/>
  <c r="K205" i="34"/>
  <c r="K206" i="34"/>
  <c r="K207" i="34"/>
  <c r="K208" i="34"/>
  <c r="K209" i="34"/>
  <c r="K210" i="34"/>
  <c r="K211" i="34"/>
  <c r="K212" i="34"/>
  <c r="K213" i="34"/>
  <c r="K214" i="34"/>
  <c r="K215" i="34"/>
  <c r="K216" i="34"/>
  <c r="K217" i="34"/>
  <c r="K218" i="34"/>
  <c r="K219" i="34"/>
  <c r="K220" i="34"/>
  <c r="K221" i="34"/>
  <c r="K222" i="34"/>
  <c r="K223" i="34"/>
  <c r="K224" i="34"/>
  <c r="K225" i="34"/>
  <c r="K226" i="34"/>
  <c r="K227" i="34"/>
  <c r="K228" i="34"/>
  <c r="K229" i="34"/>
  <c r="K230" i="34"/>
  <c r="K231" i="34"/>
  <c r="K232" i="34"/>
  <c r="K233" i="34"/>
  <c r="K234" i="34"/>
  <c r="K235" i="34"/>
  <c r="K236" i="34"/>
  <c r="K237" i="34"/>
  <c r="K238" i="34"/>
  <c r="K239" i="34"/>
  <c r="K240" i="34"/>
  <c r="K241" i="34"/>
  <c r="K242" i="34"/>
  <c r="K243" i="34"/>
  <c r="K244" i="34"/>
  <c r="K245" i="34"/>
  <c r="K246" i="34"/>
  <c r="K247" i="34"/>
  <c r="K248" i="34"/>
  <c r="K249" i="34"/>
  <c r="K250" i="34"/>
  <c r="K251" i="34"/>
  <c r="K252" i="34"/>
  <c r="K253" i="34"/>
  <c r="K254" i="34"/>
  <c r="K255" i="34"/>
  <c r="K256" i="34"/>
  <c r="K257" i="34"/>
  <c r="K258" i="34"/>
  <c r="K259" i="34"/>
  <c r="K260" i="34"/>
  <c r="K261" i="34"/>
  <c r="K262" i="34"/>
  <c r="K263" i="34"/>
  <c r="K264" i="34"/>
  <c r="K265" i="34"/>
  <c r="K266" i="34"/>
  <c r="K267" i="34"/>
  <c r="K268" i="34"/>
  <c r="K269" i="34"/>
  <c r="K270" i="34"/>
  <c r="K271" i="34"/>
  <c r="K272" i="34"/>
  <c r="K273" i="34"/>
  <c r="K274" i="34"/>
  <c r="K275" i="34"/>
  <c r="K276" i="34"/>
  <c r="K277" i="34"/>
  <c r="K278" i="34"/>
  <c r="K279" i="34"/>
  <c r="K280" i="34"/>
  <c r="K281" i="34"/>
  <c r="K282" i="34"/>
  <c r="K283" i="34"/>
  <c r="K284" i="34"/>
  <c r="K285" i="34"/>
  <c r="K286" i="34"/>
  <c r="K287" i="34"/>
  <c r="K288" i="34"/>
  <c r="K289" i="34"/>
  <c r="K290" i="34"/>
  <c r="K291" i="34"/>
  <c r="K292" i="34"/>
  <c r="K293" i="34"/>
  <c r="K294" i="34"/>
  <c r="K295" i="34"/>
  <c r="K296" i="34"/>
  <c r="K297" i="34"/>
  <c r="K298" i="34"/>
  <c r="K299" i="34"/>
  <c r="K300" i="34"/>
  <c r="K301" i="34"/>
  <c r="K302" i="34"/>
  <c r="K303" i="34"/>
  <c r="K304" i="34"/>
  <c r="K305" i="34"/>
  <c r="K306" i="34"/>
  <c r="K307" i="34"/>
  <c r="K308" i="34"/>
  <c r="K309" i="34"/>
  <c r="K310" i="34"/>
  <c r="K311" i="34"/>
  <c r="K312" i="34"/>
  <c r="K313" i="34"/>
  <c r="K314" i="34"/>
  <c r="K315" i="34"/>
  <c r="K316" i="34"/>
  <c r="K317" i="34"/>
  <c r="K318" i="34"/>
  <c r="K319" i="34"/>
  <c r="K320" i="34"/>
  <c r="K321" i="34"/>
  <c r="K322" i="34"/>
  <c r="K323" i="34"/>
  <c r="K324" i="34"/>
  <c r="K325" i="34"/>
  <c r="K326" i="34"/>
  <c r="K327" i="34"/>
  <c r="K328" i="34"/>
  <c r="K329" i="34"/>
  <c r="K330" i="34"/>
  <c r="K331" i="34"/>
  <c r="K332" i="34"/>
  <c r="K333" i="34"/>
  <c r="K334" i="34"/>
  <c r="K335" i="34"/>
  <c r="K336" i="34"/>
  <c r="K337" i="34"/>
  <c r="K338" i="34"/>
  <c r="K339" i="34"/>
  <c r="K340" i="34"/>
  <c r="K341" i="34"/>
  <c r="K342" i="34"/>
  <c r="K343" i="34"/>
  <c r="K344" i="34"/>
  <c r="K345" i="34"/>
  <c r="K346" i="34"/>
  <c r="K347" i="34"/>
  <c r="K348" i="34"/>
  <c r="K349" i="34"/>
  <c r="K350" i="34"/>
  <c r="K351" i="34"/>
  <c r="K352" i="34"/>
  <c r="K353" i="34"/>
  <c r="K354" i="34"/>
  <c r="K355" i="34"/>
  <c r="K356" i="34"/>
  <c r="K357" i="34"/>
  <c r="K358" i="34"/>
  <c r="K359" i="34"/>
  <c r="K360" i="34"/>
  <c r="K361" i="34"/>
  <c r="K362" i="34"/>
  <c r="K363" i="34"/>
  <c r="K364" i="34"/>
  <c r="K365" i="34"/>
  <c r="K366" i="34"/>
  <c r="K367" i="34"/>
  <c r="K368" i="34"/>
  <c r="K369" i="34"/>
  <c r="K370" i="34"/>
  <c r="K371" i="34"/>
  <c r="K372" i="34"/>
  <c r="K373" i="34"/>
  <c r="K374" i="34"/>
  <c r="K375" i="34"/>
  <c r="K376" i="34"/>
  <c r="K377" i="34"/>
  <c r="K378" i="34"/>
  <c r="K379" i="34"/>
  <c r="K380" i="34"/>
  <c r="K381" i="34"/>
  <c r="K382" i="34"/>
  <c r="K383" i="34"/>
  <c r="K384" i="34"/>
  <c r="K385" i="34"/>
  <c r="K386" i="34"/>
  <c r="K387" i="34"/>
  <c r="K388" i="34"/>
  <c r="K389" i="34"/>
  <c r="K390" i="34"/>
  <c r="K391" i="34"/>
  <c r="K392" i="34"/>
  <c r="K393" i="34"/>
  <c r="K394" i="34"/>
  <c r="K395" i="34"/>
  <c r="K396" i="34"/>
  <c r="K397" i="34"/>
  <c r="K398" i="34"/>
  <c r="K399" i="34"/>
  <c r="K400" i="34"/>
  <c r="K401" i="34"/>
  <c r="K402" i="34"/>
  <c r="K403" i="34"/>
  <c r="K404" i="34"/>
  <c r="K405" i="34"/>
  <c r="K406" i="34"/>
  <c r="K407" i="34"/>
  <c r="K408" i="34"/>
  <c r="K409" i="34"/>
  <c r="K410" i="34"/>
  <c r="K411" i="34"/>
  <c r="K412" i="34"/>
  <c r="K413" i="34"/>
  <c r="K414" i="34"/>
  <c r="K415" i="34"/>
  <c r="K416" i="34"/>
  <c r="K417" i="34"/>
  <c r="K418" i="34"/>
  <c r="K419" i="34"/>
  <c r="K420" i="34"/>
  <c r="K421" i="34"/>
  <c r="K422" i="34"/>
  <c r="K423" i="34"/>
  <c r="K424" i="34"/>
  <c r="K425" i="34"/>
  <c r="K426" i="34"/>
  <c r="K427" i="34"/>
  <c r="K428" i="34"/>
  <c r="K429" i="34"/>
  <c r="K430" i="34"/>
  <c r="K431" i="34"/>
  <c r="K432" i="34"/>
  <c r="K433" i="34"/>
  <c r="K434" i="34"/>
  <c r="K435" i="34"/>
  <c r="K436" i="34"/>
  <c r="K437" i="34"/>
  <c r="K438" i="34"/>
  <c r="K439" i="34"/>
  <c r="K440" i="34"/>
  <c r="K441" i="34"/>
  <c r="K442" i="34"/>
  <c r="K443" i="34"/>
  <c r="K444" i="34"/>
  <c r="K445" i="34"/>
  <c r="K446" i="34"/>
  <c r="K447" i="34"/>
  <c r="K448" i="34"/>
  <c r="K449" i="34"/>
  <c r="K450" i="34"/>
  <c r="K451" i="34"/>
  <c r="K452" i="34"/>
  <c r="K453" i="34"/>
  <c r="K454" i="34"/>
  <c r="K455" i="34"/>
  <c r="K456" i="34"/>
  <c r="K457" i="34"/>
  <c r="K458" i="34"/>
  <c r="K459" i="34"/>
  <c r="K460" i="34"/>
  <c r="K461" i="34"/>
  <c r="K462" i="34"/>
  <c r="K463" i="34"/>
  <c r="K464" i="34"/>
  <c r="K465" i="34"/>
  <c r="K466" i="34"/>
  <c r="K467" i="34"/>
  <c r="K468" i="34"/>
  <c r="K469" i="34"/>
  <c r="K470" i="34"/>
  <c r="K471" i="34"/>
  <c r="K472" i="34"/>
  <c r="K473" i="34"/>
  <c r="K474" i="34"/>
  <c r="K475" i="34"/>
  <c r="K476" i="34"/>
  <c r="K477" i="34"/>
  <c r="K478" i="34"/>
  <c r="K479" i="34"/>
  <c r="K480" i="34"/>
  <c r="K481" i="34"/>
  <c r="K482" i="34"/>
  <c r="K483" i="34"/>
  <c r="K484" i="34"/>
  <c r="K485" i="34"/>
  <c r="K486" i="34"/>
  <c r="K487" i="34"/>
  <c r="K488" i="34"/>
  <c r="K489" i="34"/>
  <c r="K490" i="34"/>
  <c r="K491" i="34"/>
  <c r="K492" i="34"/>
  <c r="K493" i="34"/>
  <c r="K494" i="34"/>
  <c r="K495" i="34"/>
  <c r="K496" i="34"/>
  <c r="K497" i="34"/>
  <c r="K498" i="34"/>
  <c r="K499" i="34"/>
  <c r="K500" i="34"/>
  <c r="K501" i="34"/>
  <c r="K502" i="34"/>
  <c r="K503" i="34"/>
  <c r="K504" i="34"/>
  <c r="K505" i="34"/>
  <c r="K506" i="34"/>
  <c r="K507" i="34"/>
  <c r="K508" i="34"/>
  <c r="K509" i="34"/>
  <c r="K510" i="34"/>
  <c r="K511" i="34"/>
  <c r="K512" i="34"/>
  <c r="K513" i="34"/>
  <c r="K514" i="34"/>
  <c r="K515" i="34"/>
  <c r="K516" i="34"/>
  <c r="K517" i="34"/>
  <c r="K518" i="34"/>
  <c r="K519" i="34"/>
  <c r="K520" i="34"/>
  <c r="K521" i="34"/>
  <c r="K522" i="34"/>
  <c r="K523" i="34"/>
  <c r="K524" i="34"/>
  <c r="K525" i="34"/>
  <c r="K526" i="34"/>
  <c r="K527" i="34"/>
  <c r="K528" i="34"/>
  <c r="K529" i="34"/>
  <c r="K530" i="34"/>
  <c r="K531" i="34"/>
  <c r="K532" i="34"/>
  <c r="K533" i="34"/>
  <c r="K534" i="34"/>
  <c r="K535" i="34"/>
  <c r="K536" i="34"/>
  <c r="K537" i="34"/>
  <c r="K538" i="34"/>
  <c r="K539" i="34"/>
  <c r="K540" i="34"/>
  <c r="K541" i="34"/>
  <c r="K542" i="34"/>
  <c r="K543" i="34"/>
  <c r="K544" i="34"/>
  <c r="K545" i="34"/>
  <c r="K546" i="34"/>
  <c r="K547" i="34"/>
  <c r="K548" i="34"/>
  <c r="K549" i="34"/>
  <c r="K550" i="34"/>
  <c r="K551" i="34"/>
  <c r="K552" i="34"/>
  <c r="K553" i="34"/>
  <c r="K554" i="34"/>
  <c r="K555" i="34"/>
  <c r="K556" i="34"/>
  <c r="K557" i="34"/>
  <c r="K558" i="34"/>
  <c r="K559" i="34"/>
  <c r="K560" i="34"/>
  <c r="K561" i="34"/>
  <c r="K562" i="34"/>
  <c r="K563" i="34"/>
  <c r="K564" i="34"/>
  <c r="K565" i="34"/>
  <c r="K566" i="34"/>
  <c r="K567" i="34"/>
  <c r="K568" i="34"/>
  <c r="K569" i="34"/>
  <c r="K570" i="34"/>
  <c r="K571" i="34"/>
  <c r="K572" i="34"/>
  <c r="K573" i="34"/>
  <c r="K574" i="34"/>
  <c r="K575" i="34"/>
  <c r="K576" i="34"/>
  <c r="K577" i="34"/>
  <c r="K578" i="34"/>
  <c r="K579" i="34"/>
  <c r="K580" i="34"/>
  <c r="K581" i="34"/>
  <c r="K582" i="34"/>
  <c r="K583" i="34"/>
  <c r="K584" i="34"/>
  <c r="K585" i="34"/>
  <c r="K586" i="34"/>
  <c r="K587" i="34"/>
  <c r="K588" i="34"/>
  <c r="K589" i="34"/>
  <c r="K590" i="34"/>
  <c r="K591" i="34"/>
  <c r="K592" i="34"/>
  <c r="K593" i="34"/>
  <c r="K594" i="34"/>
  <c r="K595" i="34"/>
  <c r="K596" i="34"/>
  <c r="K597" i="34"/>
  <c r="K598" i="34"/>
  <c r="K599" i="34"/>
  <c r="K600" i="34"/>
  <c r="K601" i="34"/>
  <c r="K602" i="34"/>
  <c r="K603" i="34"/>
  <c r="K604" i="34"/>
  <c r="K605" i="34"/>
  <c r="K606" i="34"/>
  <c r="K607" i="34"/>
  <c r="K608" i="34"/>
  <c r="K609" i="34"/>
  <c r="K610" i="34"/>
  <c r="K611" i="34"/>
  <c r="K612" i="34"/>
  <c r="K613" i="34"/>
  <c r="K614" i="34"/>
  <c r="K615" i="34"/>
  <c r="K616" i="34"/>
  <c r="K617" i="34"/>
  <c r="K618" i="34"/>
  <c r="K619" i="34"/>
  <c r="K620" i="34"/>
  <c r="K621" i="34"/>
  <c r="K622" i="34"/>
  <c r="K623" i="34"/>
  <c r="K624" i="34"/>
  <c r="K625" i="34"/>
  <c r="K626" i="34"/>
  <c r="K627" i="34"/>
  <c r="K628" i="34"/>
  <c r="K629" i="34"/>
  <c r="K630" i="34"/>
  <c r="K631" i="34"/>
  <c r="K632" i="34"/>
  <c r="K633" i="34"/>
  <c r="K634" i="34"/>
  <c r="K635" i="34"/>
  <c r="K636" i="34"/>
  <c r="K637" i="34"/>
  <c r="K638" i="34"/>
  <c r="K639" i="34"/>
  <c r="K640" i="34"/>
  <c r="K641" i="34"/>
  <c r="K642" i="34"/>
  <c r="K643" i="34"/>
  <c r="K644" i="34"/>
  <c r="K645" i="34"/>
  <c r="K646" i="34"/>
  <c r="K647" i="34"/>
  <c r="K648" i="34"/>
  <c r="K649" i="34"/>
  <c r="K650" i="34"/>
  <c r="K651" i="34"/>
  <c r="K652" i="34"/>
  <c r="K653" i="34"/>
  <c r="K654" i="34"/>
  <c r="K655" i="34"/>
  <c r="K656" i="34"/>
  <c r="K657" i="34"/>
  <c r="K658" i="34"/>
  <c r="K659" i="34"/>
  <c r="K660" i="34"/>
  <c r="K661" i="34"/>
  <c r="K662" i="34"/>
  <c r="K663" i="34"/>
  <c r="K664" i="34"/>
  <c r="K665" i="34"/>
  <c r="K666" i="34"/>
  <c r="K667" i="34"/>
  <c r="K668" i="34"/>
  <c r="K669" i="34"/>
  <c r="K670" i="34"/>
  <c r="K671" i="34"/>
  <c r="K672" i="34"/>
  <c r="K673" i="34"/>
  <c r="K674" i="34"/>
  <c r="K675" i="34"/>
  <c r="K676" i="34"/>
  <c r="K677" i="34"/>
  <c r="K678" i="34"/>
  <c r="K679" i="34"/>
  <c r="K680" i="34"/>
  <c r="K681" i="34"/>
  <c r="K682" i="34"/>
  <c r="K683" i="34"/>
  <c r="K684" i="34"/>
  <c r="K685" i="34"/>
  <c r="K686" i="34"/>
  <c r="K687" i="34"/>
  <c r="K688" i="34"/>
  <c r="K689" i="34"/>
  <c r="K690" i="34"/>
  <c r="K691" i="34"/>
  <c r="K692" i="34"/>
  <c r="K693" i="34"/>
  <c r="K694" i="34"/>
  <c r="K695" i="34"/>
  <c r="K696" i="34"/>
  <c r="K697" i="34"/>
  <c r="K698" i="34"/>
  <c r="K699" i="34"/>
  <c r="K700" i="34"/>
  <c r="K701" i="34"/>
  <c r="K702" i="34"/>
  <c r="K703" i="34"/>
  <c r="K704" i="34"/>
  <c r="K705" i="34"/>
  <c r="K706" i="34"/>
  <c r="K707" i="34"/>
  <c r="K708" i="34"/>
  <c r="K709" i="34"/>
  <c r="K710" i="34"/>
  <c r="K711" i="34"/>
  <c r="K712" i="34"/>
  <c r="K713" i="34"/>
  <c r="K714" i="34"/>
  <c r="K715" i="34"/>
  <c r="K716" i="34"/>
  <c r="K717" i="34"/>
  <c r="K718" i="34"/>
  <c r="K719" i="34"/>
  <c r="K720" i="34"/>
  <c r="K721" i="34"/>
  <c r="K722" i="34"/>
  <c r="K723" i="34"/>
  <c r="K724" i="34"/>
  <c r="K725" i="34"/>
  <c r="K726" i="34"/>
  <c r="K727" i="34"/>
  <c r="K728" i="34"/>
  <c r="K729" i="34"/>
  <c r="K730" i="34"/>
  <c r="K731" i="34"/>
  <c r="K732" i="34"/>
  <c r="K733" i="34"/>
  <c r="K734" i="34"/>
  <c r="K735" i="34"/>
  <c r="K736" i="34"/>
  <c r="K737" i="34"/>
  <c r="K738" i="34"/>
  <c r="K739" i="34"/>
  <c r="K740" i="34"/>
  <c r="K741" i="34"/>
  <c r="K742" i="34"/>
  <c r="K743" i="34"/>
  <c r="K744" i="34"/>
  <c r="K745" i="34"/>
  <c r="K746" i="34"/>
  <c r="K747" i="34"/>
  <c r="K748" i="34"/>
  <c r="K749" i="34"/>
  <c r="K750" i="34"/>
  <c r="K751" i="34"/>
  <c r="K752" i="34"/>
  <c r="K753" i="34"/>
  <c r="K754" i="34"/>
  <c r="K755" i="34"/>
  <c r="K756" i="34"/>
  <c r="K757" i="34"/>
  <c r="K758" i="34"/>
  <c r="K759" i="34"/>
  <c r="K760" i="34"/>
  <c r="K761" i="34"/>
  <c r="K762" i="34"/>
  <c r="K763" i="34"/>
  <c r="K764" i="34"/>
  <c r="K765" i="34"/>
  <c r="K766" i="34"/>
  <c r="K767" i="34"/>
  <c r="K768" i="34"/>
  <c r="K769" i="34"/>
  <c r="K770" i="34"/>
  <c r="K771" i="34"/>
  <c r="K772" i="34"/>
  <c r="K773" i="34"/>
  <c r="K774" i="34"/>
  <c r="K775" i="34"/>
  <c r="K776" i="34"/>
  <c r="K777" i="34"/>
  <c r="K778" i="34"/>
  <c r="K779" i="34"/>
  <c r="K780" i="34"/>
  <c r="K781" i="34"/>
  <c r="K782" i="34"/>
  <c r="K783" i="34"/>
  <c r="K784" i="34"/>
  <c r="K785" i="34"/>
  <c r="K786" i="34"/>
  <c r="K787" i="34"/>
  <c r="K788" i="34"/>
  <c r="K789" i="34"/>
  <c r="K790" i="34"/>
  <c r="K791" i="34"/>
  <c r="K792" i="34"/>
  <c r="K793" i="34"/>
  <c r="K794" i="34"/>
  <c r="K795" i="34"/>
  <c r="K796" i="34"/>
  <c r="K797" i="34"/>
  <c r="K798" i="34"/>
  <c r="K799" i="34"/>
  <c r="K800" i="34"/>
  <c r="K801" i="34"/>
  <c r="K802" i="34"/>
  <c r="K803" i="34"/>
  <c r="K804" i="34"/>
  <c r="K805" i="34"/>
  <c r="K806" i="34"/>
  <c r="K807" i="34"/>
  <c r="K808" i="34"/>
  <c r="K809" i="34"/>
  <c r="K810" i="34"/>
  <c r="K811" i="34"/>
  <c r="K812" i="34"/>
  <c r="K813" i="34"/>
  <c r="K814" i="34"/>
  <c r="K815" i="34"/>
  <c r="K816" i="34"/>
  <c r="K817" i="34"/>
  <c r="K818" i="34"/>
  <c r="K819" i="34"/>
  <c r="K820" i="34"/>
  <c r="K821" i="34"/>
  <c r="K822" i="34"/>
  <c r="K823" i="34"/>
  <c r="K824" i="34"/>
  <c r="K825" i="34"/>
  <c r="K826" i="34"/>
  <c r="K827" i="34"/>
  <c r="K828" i="34"/>
  <c r="K829" i="34"/>
  <c r="K830" i="34"/>
  <c r="K831" i="34"/>
  <c r="K832" i="34"/>
  <c r="K833" i="34"/>
  <c r="K834" i="34"/>
  <c r="K835" i="34"/>
  <c r="K836" i="34"/>
  <c r="K837" i="34"/>
  <c r="K838" i="34"/>
  <c r="K839" i="34"/>
  <c r="K840" i="34"/>
  <c r="K841" i="34"/>
  <c r="K842" i="34"/>
  <c r="K843" i="34"/>
  <c r="K844" i="34"/>
  <c r="K845" i="34"/>
  <c r="K846" i="34"/>
  <c r="K847" i="34"/>
  <c r="K848" i="34"/>
  <c r="K849" i="34"/>
  <c r="K850" i="34"/>
  <c r="K851" i="34"/>
  <c r="K852" i="34"/>
  <c r="K853" i="34"/>
  <c r="K854" i="34"/>
  <c r="K855" i="34"/>
  <c r="K856" i="34"/>
  <c r="K857" i="34"/>
  <c r="K858" i="34"/>
  <c r="K859" i="34"/>
  <c r="K860" i="34"/>
  <c r="K861" i="34"/>
  <c r="K862" i="34"/>
  <c r="K863" i="34"/>
  <c r="K864" i="34"/>
  <c r="K865" i="34"/>
  <c r="K866" i="34"/>
  <c r="K867" i="34"/>
  <c r="K868" i="34"/>
  <c r="K869" i="34"/>
  <c r="K870" i="34"/>
  <c r="K871" i="34"/>
  <c r="K872" i="34"/>
  <c r="K873" i="34"/>
  <c r="K874" i="34"/>
  <c r="K875" i="34"/>
  <c r="K876" i="34"/>
  <c r="K877" i="34"/>
  <c r="K878" i="34"/>
  <c r="K879" i="34"/>
  <c r="K880" i="34"/>
  <c r="K881" i="34"/>
  <c r="K882" i="34"/>
  <c r="K883" i="34"/>
  <c r="K884" i="34"/>
  <c r="K885" i="34"/>
  <c r="K886" i="34"/>
  <c r="K887" i="34"/>
  <c r="K888" i="34"/>
  <c r="K889" i="34"/>
  <c r="K890" i="34"/>
  <c r="K891" i="34"/>
  <c r="K892" i="34"/>
  <c r="K893" i="34"/>
  <c r="K894" i="34"/>
  <c r="K895" i="34"/>
  <c r="K896" i="34"/>
  <c r="K897" i="34"/>
  <c r="K898" i="34"/>
  <c r="K899" i="34"/>
  <c r="K900" i="34"/>
  <c r="K901" i="34"/>
  <c r="K902" i="34"/>
  <c r="K903" i="34"/>
  <c r="K904" i="34"/>
  <c r="K905" i="34"/>
  <c r="K906" i="34"/>
  <c r="K907" i="34"/>
  <c r="K908" i="34"/>
  <c r="K909" i="34"/>
  <c r="K910" i="34"/>
  <c r="K911" i="34"/>
  <c r="K912" i="34"/>
  <c r="K913" i="34"/>
  <c r="K914" i="34"/>
  <c r="K915" i="34"/>
  <c r="K916" i="34"/>
  <c r="K917" i="34"/>
  <c r="K918" i="34"/>
  <c r="K919" i="34"/>
  <c r="K920" i="34"/>
  <c r="K921" i="34"/>
  <c r="K922" i="34"/>
  <c r="K923" i="34"/>
  <c r="K924" i="34"/>
  <c r="K925" i="34"/>
  <c r="K926" i="34"/>
  <c r="K927" i="34"/>
  <c r="K928" i="34"/>
  <c r="K929" i="34"/>
  <c r="K930" i="34"/>
  <c r="K931" i="34"/>
  <c r="K932" i="34"/>
  <c r="K933" i="34"/>
  <c r="K934" i="34"/>
  <c r="K935" i="34"/>
  <c r="K936" i="34"/>
  <c r="K937" i="34"/>
  <c r="K938" i="34"/>
  <c r="K939" i="34"/>
  <c r="K940" i="34"/>
  <c r="K941" i="34"/>
  <c r="K942" i="34"/>
  <c r="K943" i="34"/>
  <c r="K944" i="34"/>
  <c r="K945" i="34"/>
  <c r="K946" i="34"/>
  <c r="K947" i="34"/>
  <c r="K948" i="34"/>
  <c r="K949" i="34"/>
  <c r="K950" i="34"/>
  <c r="K951" i="34"/>
  <c r="K952" i="34"/>
  <c r="K953" i="34"/>
  <c r="K954" i="34"/>
  <c r="K955" i="34"/>
  <c r="K956" i="34"/>
  <c r="K957" i="34"/>
  <c r="K958" i="34"/>
  <c r="K959" i="34"/>
  <c r="K960" i="34"/>
  <c r="K961" i="34"/>
  <c r="K962" i="34"/>
  <c r="K963" i="34"/>
  <c r="K964" i="34"/>
  <c r="K965" i="34"/>
  <c r="K966" i="34"/>
  <c r="K967" i="34"/>
  <c r="K968" i="34"/>
  <c r="K969" i="34"/>
  <c r="K970" i="34"/>
  <c r="K971" i="34"/>
  <c r="K972" i="34"/>
  <c r="K973" i="34"/>
  <c r="K974" i="34"/>
  <c r="K975" i="34"/>
  <c r="K976" i="34"/>
  <c r="K977" i="34"/>
  <c r="K978" i="34"/>
  <c r="K979" i="34"/>
  <c r="K980" i="34"/>
  <c r="K981" i="34"/>
  <c r="K982" i="34"/>
  <c r="K983" i="34"/>
  <c r="K984" i="34"/>
  <c r="K985" i="34"/>
  <c r="K986" i="34"/>
  <c r="K987" i="34"/>
  <c r="K988" i="34"/>
  <c r="K989" i="34"/>
  <c r="K990" i="34"/>
  <c r="K991" i="34"/>
  <c r="K992" i="34"/>
  <c r="K993" i="34"/>
  <c r="K994" i="34"/>
  <c r="K995" i="34"/>
  <c r="K996" i="34"/>
  <c r="K997" i="34"/>
  <c r="K998" i="34"/>
  <c r="K999" i="34"/>
  <c r="K1000" i="34"/>
  <c r="K1001" i="34"/>
  <c r="K1002" i="34"/>
  <c r="K1003" i="34"/>
  <c r="K1004" i="34"/>
  <c r="K1005" i="34"/>
  <c r="K1006" i="34"/>
  <c r="K1007" i="34"/>
  <c r="K1008" i="34"/>
  <c r="K1009" i="34"/>
  <c r="K1010" i="34"/>
  <c r="K1011" i="34"/>
  <c r="K1012" i="34"/>
  <c r="K1013" i="34"/>
  <c r="K1014" i="34"/>
  <c r="K1015" i="34"/>
  <c r="K1016" i="34"/>
  <c r="K1017" i="34"/>
  <c r="K1018" i="34"/>
  <c r="K1019" i="34"/>
  <c r="K1020" i="34"/>
  <c r="K1021" i="34"/>
  <c r="K1022" i="34"/>
  <c r="K1023" i="34"/>
  <c r="K1024" i="34"/>
  <c r="K1025" i="34"/>
  <c r="K1026" i="34"/>
  <c r="K1027" i="34"/>
  <c r="K1028" i="34"/>
  <c r="K1029" i="34"/>
  <c r="K1030" i="34"/>
  <c r="K1031" i="34"/>
  <c r="K1032" i="34"/>
  <c r="K1033" i="34"/>
  <c r="K1034" i="34"/>
  <c r="K1035" i="34"/>
  <c r="K1036" i="34"/>
  <c r="K1037" i="34"/>
  <c r="K1038" i="34"/>
  <c r="K1039" i="34"/>
  <c r="K1040" i="34"/>
  <c r="K1041" i="34"/>
  <c r="K1042" i="34"/>
  <c r="K1043" i="34"/>
  <c r="K1044" i="34"/>
  <c r="K1045" i="34"/>
  <c r="K1046" i="34"/>
  <c r="K1047" i="34"/>
  <c r="K1048" i="34"/>
  <c r="K1049" i="34"/>
  <c r="K1050" i="34"/>
  <c r="K1051" i="34"/>
  <c r="K1052" i="34"/>
  <c r="K1053" i="34"/>
  <c r="K1054" i="34"/>
  <c r="K1055" i="34"/>
  <c r="K1056" i="34"/>
  <c r="K1057" i="34"/>
  <c r="K1058" i="34"/>
  <c r="K1059" i="34"/>
  <c r="K1060" i="34"/>
  <c r="K1061" i="34"/>
  <c r="K1062" i="34"/>
  <c r="K1063" i="34"/>
  <c r="K1064" i="34"/>
  <c r="K1065" i="34"/>
  <c r="K1066" i="34"/>
  <c r="K1067" i="34"/>
  <c r="K1068" i="34"/>
  <c r="K1069" i="34"/>
  <c r="K1070" i="34"/>
  <c r="K1071" i="34"/>
  <c r="K1072" i="34"/>
  <c r="K1073" i="34"/>
  <c r="K1074" i="34"/>
  <c r="K1075" i="34"/>
  <c r="K1076" i="34"/>
  <c r="K1077" i="34"/>
  <c r="K1078" i="34"/>
  <c r="K1079" i="34"/>
  <c r="K1080" i="34"/>
  <c r="K1081" i="34"/>
  <c r="K1082" i="34"/>
  <c r="K1083" i="34"/>
  <c r="K1084" i="34"/>
  <c r="K1085" i="34"/>
  <c r="K1086" i="34"/>
  <c r="K1087" i="34"/>
  <c r="K1088" i="34"/>
  <c r="K1089" i="34"/>
  <c r="K1090" i="34"/>
  <c r="K1091" i="34"/>
  <c r="K1092" i="34"/>
  <c r="K1093" i="34"/>
  <c r="K1094" i="34"/>
  <c r="K1095" i="34"/>
  <c r="K1096" i="34"/>
  <c r="K1097" i="34"/>
  <c r="K1098" i="34"/>
  <c r="K1099" i="34"/>
  <c r="K1100" i="34"/>
  <c r="K1101" i="34"/>
  <c r="K1102" i="34"/>
  <c r="K1103" i="34"/>
  <c r="K1104" i="34"/>
  <c r="K1105" i="34"/>
  <c r="K1106" i="34"/>
  <c r="K1107" i="34"/>
  <c r="K1108" i="34"/>
  <c r="K1109" i="34"/>
  <c r="K1110" i="34"/>
  <c r="K1111" i="34"/>
  <c r="K1112" i="34"/>
  <c r="K1113" i="34"/>
  <c r="K1114" i="34"/>
  <c r="K1115" i="34"/>
  <c r="K1116" i="34"/>
  <c r="K1117" i="34"/>
  <c r="K1118" i="34"/>
  <c r="K1119" i="34"/>
  <c r="K1120" i="34"/>
  <c r="K1121" i="34"/>
  <c r="K1122" i="34"/>
  <c r="K1123" i="34"/>
  <c r="K1124" i="34"/>
  <c r="K1125" i="34"/>
  <c r="K1126" i="34"/>
  <c r="K1127" i="34"/>
  <c r="K1128" i="34"/>
  <c r="K1129" i="34"/>
  <c r="K1130" i="34"/>
  <c r="K1131" i="34"/>
  <c r="K1132" i="34"/>
  <c r="K1133" i="34"/>
  <c r="K1134" i="34"/>
  <c r="K1135" i="34"/>
  <c r="K1136" i="34"/>
  <c r="K1137" i="34"/>
  <c r="K1138" i="34"/>
  <c r="K1139" i="34"/>
  <c r="K1140" i="34"/>
  <c r="K1141" i="34"/>
  <c r="K1142" i="34"/>
  <c r="K1143" i="34"/>
  <c r="K1144" i="34"/>
  <c r="K1145" i="34"/>
  <c r="K1146" i="34"/>
  <c r="K1147" i="34"/>
  <c r="K1148" i="34"/>
  <c r="K1149" i="34"/>
  <c r="K1150" i="34"/>
  <c r="K1151" i="34"/>
  <c r="K1152" i="34"/>
  <c r="K1153" i="34"/>
  <c r="K1154" i="34"/>
  <c r="K1155" i="34"/>
  <c r="K1156" i="34"/>
  <c r="K1157" i="34"/>
  <c r="K1158" i="34"/>
  <c r="K1159" i="34"/>
  <c r="K1160" i="34"/>
  <c r="K1161" i="34"/>
  <c r="K1162" i="34"/>
  <c r="K1163" i="34"/>
  <c r="K1164" i="34"/>
  <c r="K1165" i="34"/>
  <c r="K1166" i="34"/>
  <c r="K1167" i="34"/>
  <c r="K1168" i="34"/>
  <c r="K1169" i="34"/>
  <c r="K1170" i="34"/>
  <c r="K1171" i="34"/>
  <c r="K1172" i="34"/>
  <c r="K1173" i="34"/>
  <c r="K1174" i="34"/>
  <c r="K1175" i="34"/>
  <c r="K1176" i="34"/>
  <c r="K1177" i="34"/>
  <c r="K1178" i="34"/>
  <c r="K1179" i="34"/>
  <c r="K1180" i="34"/>
  <c r="K1181" i="34"/>
  <c r="K1182" i="34"/>
  <c r="K1183" i="34"/>
  <c r="K1184" i="34"/>
  <c r="K1185" i="34"/>
  <c r="K1186" i="34"/>
  <c r="K1187" i="34"/>
  <c r="K1188" i="34"/>
  <c r="K1189" i="34"/>
  <c r="K1190" i="34"/>
  <c r="K1191" i="34"/>
  <c r="K1192" i="34"/>
  <c r="K1193" i="34"/>
  <c r="K1194" i="34"/>
  <c r="K1195" i="34"/>
  <c r="K1196" i="34"/>
  <c r="K1197" i="34"/>
  <c r="K1198" i="34"/>
  <c r="K1199" i="34"/>
  <c r="K1200" i="34"/>
  <c r="K1201" i="34"/>
  <c r="K1202" i="34"/>
  <c r="K1203" i="34"/>
  <c r="K1204" i="34"/>
  <c r="K1205" i="34"/>
  <c r="K1206" i="34"/>
  <c r="K1207" i="34"/>
  <c r="K1208" i="34"/>
  <c r="K1209" i="34"/>
  <c r="K1210" i="34"/>
  <c r="K1211" i="34"/>
  <c r="K1212" i="34"/>
  <c r="K1213" i="34"/>
  <c r="K1214" i="34"/>
  <c r="K1215" i="34"/>
  <c r="K1216" i="34"/>
  <c r="K1217" i="34"/>
  <c r="K1218" i="34"/>
  <c r="K1219" i="34"/>
  <c r="K1220" i="34"/>
  <c r="K1221" i="34"/>
  <c r="K1222" i="34"/>
  <c r="K1223" i="34"/>
  <c r="K1224" i="34"/>
  <c r="K1225" i="34"/>
  <c r="K1226" i="34"/>
  <c r="K1227" i="34"/>
  <c r="K1228" i="34"/>
  <c r="K1229" i="34"/>
  <c r="K1230" i="34"/>
  <c r="K1231" i="34"/>
  <c r="K1232" i="34"/>
  <c r="K1233" i="34"/>
  <c r="K1234" i="34"/>
  <c r="K1235" i="34"/>
  <c r="K1236" i="34"/>
  <c r="K1237" i="34"/>
  <c r="K1238" i="34"/>
  <c r="K1239" i="34"/>
  <c r="K1240" i="34"/>
  <c r="K1241" i="34"/>
  <c r="K1242" i="34"/>
  <c r="K1243" i="34"/>
  <c r="K1244" i="34"/>
  <c r="K1245" i="34"/>
  <c r="K1246" i="34"/>
  <c r="K1247" i="34"/>
  <c r="K1248" i="34"/>
  <c r="K1249" i="34"/>
  <c r="K1250" i="34"/>
  <c r="K1251" i="34"/>
  <c r="K1252" i="34"/>
  <c r="K1253" i="34"/>
  <c r="K1254" i="34"/>
  <c r="K1255" i="34"/>
  <c r="K1256" i="34"/>
  <c r="K1257" i="34"/>
  <c r="K1258" i="34"/>
  <c r="K1259" i="34"/>
  <c r="K1260" i="34"/>
  <c r="K1261" i="34"/>
  <c r="K1262" i="34"/>
  <c r="K1263" i="34"/>
  <c r="K1264" i="34"/>
  <c r="K1265" i="34"/>
  <c r="K1266" i="34"/>
  <c r="K1267" i="34"/>
  <c r="K1268" i="34"/>
  <c r="K1269" i="34"/>
  <c r="K1270" i="34"/>
  <c r="K1271" i="34"/>
  <c r="K1272" i="34"/>
  <c r="K1273" i="34"/>
  <c r="K1274" i="34"/>
  <c r="K1275" i="34"/>
  <c r="K1276" i="34"/>
  <c r="K1277" i="34"/>
  <c r="K1278" i="34"/>
  <c r="K1279" i="34"/>
  <c r="K1280" i="34"/>
  <c r="K1281" i="34"/>
  <c r="K1282" i="34"/>
  <c r="K1283" i="34"/>
  <c r="K1284" i="34"/>
  <c r="K1285" i="34"/>
  <c r="K1286" i="34"/>
  <c r="K1287" i="34"/>
  <c r="K1288" i="34"/>
  <c r="K1289" i="34"/>
  <c r="K1290" i="34"/>
  <c r="K1291" i="34"/>
  <c r="K1292" i="34"/>
  <c r="K1293" i="34"/>
  <c r="K1294" i="34"/>
  <c r="K1295" i="34"/>
  <c r="K1296" i="34"/>
  <c r="K1297" i="34"/>
  <c r="K1298" i="34"/>
  <c r="K1299" i="34"/>
  <c r="K1300" i="34"/>
  <c r="K1301" i="34"/>
  <c r="K1302" i="34"/>
  <c r="K1303" i="34"/>
  <c r="K1304" i="34"/>
  <c r="K1305" i="34"/>
  <c r="K1306" i="34"/>
  <c r="K1307" i="34"/>
  <c r="K1308" i="34"/>
  <c r="K1309" i="34"/>
  <c r="K1310" i="34"/>
  <c r="K1311" i="34"/>
  <c r="K1312" i="34"/>
  <c r="K1313" i="34"/>
  <c r="K1314" i="34"/>
  <c r="K1315" i="34"/>
  <c r="K1316" i="34"/>
  <c r="K1317" i="34"/>
  <c r="K1318" i="34"/>
  <c r="K1319" i="34"/>
  <c r="K1320" i="34"/>
  <c r="K1321" i="34"/>
  <c r="K1322" i="34"/>
  <c r="K1323" i="34"/>
  <c r="K1324" i="34"/>
  <c r="K1325" i="34"/>
  <c r="K1326" i="34"/>
  <c r="K1327" i="34"/>
  <c r="K1328" i="34"/>
  <c r="K1329" i="34"/>
  <c r="K1330" i="34"/>
  <c r="K1331" i="34"/>
  <c r="K1332" i="34"/>
  <c r="K1333" i="34"/>
  <c r="K1334" i="34"/>
  <c r="K1335" i="34"/>
  <c r="K1336" i="34"/>
  <c r="K1337" i="34"/>
  <c r="K1338" i="34"/>
  <c r="K1339" i="34"/>
  <c r="K1340" i="34"/>
  <c r="K1341" i="34"/>
  <c r="K1342" i="34"/>
  <c r="K1343" i="34"/>
  <c r="K1344" i="34"/>
  <c r="K1345" i="34"/>
  <c r="K1346" i="34"/>
  <c r="K1347" i="34"/>
  <c r="K1348" i="34"/>
  <c r="K1349" i="34"/>
  <c r="K1350" i="34"/>
  <c r="K1351" i="34"/>
  <c r="K1352" i="34"/>
  <c r="K1353" i="34"/>
  <c r="K1354" i="34"/>
  <c r="K1355" i="34"/>
  <c r="K1356" i="34"/>
  <c r="K1357" i="34"/>
  <c r="K1358" i="34"/>
  <c r="K1359" i="34"/>
  <c r="K1360" i="34"/>
  <c r="K1361" i="34"/>
  <c r="K1362" i="34"/>
  <c r="K1363" i="34"/>
  <c r="K1364" i="34"/>
  <c r="K1365" i="34"/>
  <c r="K1366" i="34"/>
  <c r="K1367" i="34"/>
  <c r="K1368" i="34"/>
  <c r="K1369" i="34"/>
  <c r="K1370" i="34"/>
  <c r="K1371" i="34"/>
  <c r="K1372" i="34"/>
  <c r="K1373" i="34"/>
  <c r="K1374" i="34"/>
  <c r="K1375" i="34"/>
  <c r="K1376" i="34"/>
  <c r="K1377" i="34"/>
  <c r="K1378" i="34"/>
  <c r="K1379" i="34"/>
  <c r="K1380" i="34"/>
  <c r="K1381" i="34"/>
  <c r="K1382" i="34"/>
  <c r="K1383" i="34"/>
  <c r="K1384" i="34"/>
  <c r="K1385" i="34"/>
  <c r="K1386" i="34"/>
  <c r="K1387" i="34"/>
  <c r="K1388" i="34"/>
  <c r="K1389" i="34"/>
  <c r="K1390" i="34"/>
  <c r="K1391" i="34"/>
  <c r="K1392" i="34"/>
  <c r="K1393" i="34"/>
  <c r="K1394" i="34"/>
  <c r="K1395" i="34"/>
  <c r="K1396" i="34"/>
  <c r="K1397" i="34"/>
  <c r="K1398" i="34"/>
  <c r="K1399" i="34"/>
  <c r="K1400" i="34"/>
  <c r="K1401" i="34"/>
  <c r="K1402" i="34"/>
  <c r="K1403" i="34"/>
  <c r="K1404" i="34"/>
  <c r="K1405" i="34"/>
  <c r="K1406" i="34"/>
  <c r="K1407" i="34"/>
  <c r="K1408" i="34"/>
  <c r="K1409" i="34"/>
  <c r="K1410" i="34"/>
  <c r="K1411" i="34"/>
  <c r="K1412" i="34"/>
  <c r="K1413" i="34"/>
  <c r="K1414" i="34"/>
  <c r="K1415" i="34"/>
  <c r="K1416" i="34"/>
  <c r="K1417" i="34"/>
  <c r="K1418" i="34"/>
  <c r="K1419" i="34"/>
  <c r="K1420" i="34"/>
  <c r="K1421" i="34"/>
  <c r="K1422" i="34"/>
  <c r="K1423" i="34"/>
  <c r="K1424" i="34"/>
  <c r="K1425" i="34"/>
  <c r="K1426" i="34"/>
  <c r="K1427" i="34"/>
  <c r="K1428" i="34"/>
  <c r="K1429" i="34"/>
  <c r="K1430" i="34"/>
  <c r="K1431" i="34"/>
  <c r="K1432" i="34"/>
  <c r="K1433" i="34"/>
  <c r="K1434" i="34"/>
  <c r="K1435" i="34"/>
  <c r="K1436" i="34"/>
  <c r="K1437" i="34"/>
  <c r="K1438" i="34"/>
  <c r="K1439" i="34"/>
  <c r="K1440" i="34"/>
  <c r="K1441" i="34"/>
  <c r="K1442" i="34"/>
  <c r="K1443" i="34"/>
  <c r="K1444" i="34"/>
  <c r="K1445" i="34"/>
  <c r="K1446" i="34"/>
  <c r="K1447" i="34"/>
  <c r="K1448" i="34"/>
  <c r="K1449" i="34"/>
  <c r="K1450" i="34"/>
  <c r="K1451" i="34"/>
  <c r="K1452" i="34"/>
  <c r="K1453" i="34"/>
  <c r="K1454" i="34"/>
  <c r="K1455" i="34"/>
  <c r="K1456" i="34"/>
  <c r="K1457" i="34"/>
  <c r="K1458" i="34"/>
  <c r="K1459" i="34"/>
  <c r="K1460" i="34"/>
  <c r="K1461" i="34"/>
  <c r="K1462" i="34"/>
  <c r="K1463" i="34"/>
  <c r="K1464" i="34"/>
  <c r="K1465" i="34"/>
  <c r="K1466" i="34"/>
  <c r="K1467" i="34"/>
  <c r="K1468" i="34"/>
  <c r="K1469" i="34"/>
  <c r="K1470" i="34"/>
  <c r="K1471" i="34"/>
  <c r="K1472" i="34"/>
  <c r="K1473" i="34"/>
  <c r="K1474" i="34"/>
  <c r="K1475" i="34"/>
  <c r="K1476" i="34"/>
  <c r="K1477" i="34"/>
  <c r="K1478" i="34"/>
  <c r="K1479" i="34"/>
  <c r="K1480" i="34"/>
  <c r="K1481" i="34"/>
  <c r="K1482" i="34"/>
  <c r="K1483" i="34"/>
  <c r="K1484" i="34"/>
  <c r="K1485" i="34"/>
  <c r="K1486" i="34"/>
  <c r="K1487" i="34"/>
  <c r="K1488" i="34"/>
  <c r="K1489" i="34"/>
  <c r="K1490" i="34"/>
  <c r="K1491" i="34"/>
  <c r="K1492" i="34"/>
  <c r="K1493" i="34"/>
  <c r="K1494" i="34"/>
  <c r="K1495" i="34"/>
  <c r="K1496" i="34"/>
  <c r="K1497" i="34"/>
  <c r="K1498" i="34"/>
  <c r="K1499" i="34"/>
  <c r="K1500" i="34"/>
  <c r="K1501" i="34"/>
  <c r="K1502" i="34"/>
  <c r="K1503" i="34"/>
  <c r="K1504" i="34"/>
  <c r="K1505" i="34"/>
  <c r="K1506" i="34"/>
  <c r="K1507" i="34"/>
  <c r="K1508" i="34"/>
  <c r="K1509" i="34"/>
  <c r="K1510" i="34"/>
  <c r="K1511" i="34"/>
  <c r="K1512" i="34"/>
  <c r="K1513" i="34"/>
  <c r="K1514" i="34"/>
  <c r="K1515" i="34"/>
  <c r="K1516" i="34"/>
  <c r="K1517" i="34"/>
  <c r="K1518" i="34"/>
  <c r="K1519" i="34"/>
  <c r="K1520" i="34"/>
  <c r="K1521" i="34"/>
  <c r="K1522" i="34"/>
  <c r="K1523" i="34"/>
  <c r="K1524" i="34"/>
  <c r="K1525" i="34"/>
  <c r="K1526" i="34"/>
  <c r="K1527" i="34"/>
  <c r="K1528" i="34"/>
  <c r="K1529" i="34"/>
  <c r="K1530" i="34"/>
  <c r="K1531" i="34"/>
  <c r="K1532" i="34"/>
  <c r="K1533" i="34"/>
  <c r="K1534" i="34"/>
  <c r="K1535" i="34"/>
  <c r="K1536" i="34"/>
  <c r="K1537" i="34"/>
  <c r="K1538" i="34"/>
  <c r="K1539" i="34"/>
  <c r="K1540" i="34"/>
  <c r="K1541" i="34"/>
  <c r="K1542" i="34"/>
  <c r="K1543" i="34"/>
  <c r="K1544" i="34"/>
  <c r="K1545" i="34"/>
  <c r="K1546" i="34"/>
  <c r="K1547" i="34"/>
  <c r="K1548" i="34"/>
  <c r="K1549" i="34"/>
  <c r="K1550" i="34"/>
  <c r="K1551" i="34"/>
  <c r="K1552" i="34"/>
  <c r="K1553" i="34"/>
  <c r="K1554" i="34"/>
  <c r="K1555" i="34"/>
  <c r="K1556" i="34"/>
  <c r="K1557" i="34"/>
  <c r="K1558" i="34"/>
  <c r="K1559" i="34"/>
  <c r="K1560" i="34"/>
  <c r="K1561" i="34"/>
  <c r="K1562" i="34"/>
  <c r="K1563" i="34"/>
  <c r="K1564" i="34"/>
  <c r="K1565" i="34"/>
  <c r="K1566" i="34"/>
  <c r="K1567" i="34"/>
  <c r="K1568" i="34"/>
  <c r="K1569" i="34"/>
  <c r="K1570" i="34"/>
  <c r="K1571" i="34"/>
  <c r="K1572" i="34"/>
  <c r="K1573" i="34"/>
  <c r="K1574" i="34"/>
  <c r="K1575" i="34"/>
  <c r="K1576" i="34"/>
  <c r="K1577" i="34"/>
  <c r="K1578" i="34"/>
  <c r="K1579" i="34"/>
  <c r="K1580" i="34"/>
  <c r="K1581" i="34"/>
  <c r="K1582" i="34"/>
  <c r="K1583" i="34"/>
  <c r="K1584" i="34"/>
  <c r="K1585" i="34"/>
  <c r="K1586" i="34"/>
  <c r="K1587" i="34"/>
  <c r="K1588" i="34"/>
  <c r="K1589" i="34"/>
  <c r="K1590" i="34"/>
  <c r="K1591" i="34"/>
  <c r="K1592" i="34"/>
  <c r="K1593" i="34"/>
  <c r="K1594" i="34"/>
  <c r="K1595" i="34"/>
  <c r="K1596" i="34"/>
  <c r="K1597" i="34"/>
  <c r="K1598" i="34"/>
  <c r="K1599" i="34"/>
  <c r="K1600" i="34"/>
  <c r="K1601" i="34"/>
  <c r="K1602" i="34"/>
  <c r="K1603" i="34"/>
  <c r="K1604" i="34"/>
  <c r="K1605" i="34"/>
  <c r="K1606" i="34"/>
  <c r="K1607" i="34"/>
  <c r="K1608" i="34"/>
  <c r="K1609" i="34"/>
  <c r="K1610" i="34"/>
  <c r="K1611" i="34"/>
  <c r="K1612" i="34"/>
  <c r="K1613" i="34"/>
  <c r="K1614" i="34"/>
  <c r="K1615" i="34"/>
  <c r="K1616" i="34"/>
  <c r="K1617" i="34"/>
  <c r="K1618" i="34"/>
  <c r="K1619" i="34"/>
  <c r="K1620" i="34"/>
  <c r="K1621" i="34"/>
  <c r="K1622" i="34"/>
  <c r="K1623" i="34"/>
  <c r="K1624" i="34"/>
  <c r="K1625" i="34"/>
  <c r="K1626" i="34"/>
  <c r="K1627" i="34"/>
  <c r="K1628" i="34"/>
  <c r="K1629" i="34"/>
  <c r="K1630" i="34"/>
  <c r="K1631" i="34"/>
  <c r="K1632" i="34"/>
  <c r="K1633" i="34"/>
  <c r="K1634" i="34"/>
  <c r="K1635" i="34"/>
  <c r="K1636" i="34"/>
  <c r="K1637" i="34"/>
  <c r="K1638" i="34"/>
  <c r="K1639" i="34"/>
  <c r="K1640" i="34"/>
  <c r="K1641" i="34"/>
  <c r="K1642" i="34"/>
  <c r="K1643" i="34"/>
  <c r="K1644" i="34"/>
  <c r="K1645" i="34"/>
  <c r="K1646" i="34"/>
  <c r="K1647" i="34"/>
  <c r="K1648" i="34"/>
  <c r="K1649" i="34"/>
  <c r="K1650" i="34"/>
  <c r="K1651" i="34"/>
  <c r="K1652" i="34"/>
  <c r="K1653" i="34"/>
  <c r="K1654" i="34"/>
  <c r="K1655" i="34"/>
  <c r="K1656" i="34"/>
  <c r="K1657" i="34"/>
  <c r="K1658" i="34"/>
  <c r="K1659" i="34"/>
  <c r="K1660" i="34"/>
  <c r="K1661" i="34"/>
  <c r="K1662" i="34"/>
  <c r="K1663" i="34"/>
  <c r="K1664" i="34"/>
  <c r="K1665" i="34"/>
  <c r="K1666" i="34"/>
  <c r="K1667" i="34"/>
  <c r="K1668" i="34"/>
  <c r="K1669" i="34"/>
  <c r="K1670" i="34"/>
  <c r="K1671" i="34"/>
  <c r="K1672" i="34"/>
  <c r="K1673" i="34"/>
  <c r="K1674" i="34"/>
  <c r="K1675" i="34"/>
  <c r="K1676" i="34"/>
  <c r="K1677" i="34"/>
  <c r="K1678" i="34"/>
  <c r="K1679" i="34"/>
  <c r="K1680" i="34"/>
  <c r="K1681" i="34"/>
  <c r="K1682" i="34"/>
  <c r="K1683" i="34"/>
  <c r="K1684" i="34"/>
  <c r="K1685" i="34"/>
  <c r="K1686" i="34"/>
  <c r="K1687" i="34"/>
  <c r="K1688" i="34"/>
  <c r="K1689" i="34"/>
  <c r="K1690" i="34"/>
  <c r="K1691" i="34"/>
  <c r="K1692" i="34"/>
  <c r="K1693" i="34"/>
  <c r="K1694" i="34"/>
  <c r="K1695" i="34"/>
  <c r="K1696" i="34"/>
  <c r="K1697" i="34"/>
  <c r="K1698" i="34"/>
  <c r="K1699" i="34"/>
  <c r="K1700" i="34"/>
  <c r="K1701" i="34"/>
  <c r="K1702" i="34"/>
  <c r="K1703" i="34"/>
  <c r="K1704" i="34"/>
  <c r="K1705" i="34"/>
  <c r="K1706" i="34"/>
  <c r="K1707" i="34"/>
  <c r="K1708" i="34"/>
  <c r="K1709" i="34"/>
  <c r="K1710" i="34"/>
  <c r="K1711" i="34"/>
  <c r="K1712" i="34"/>
  <c r="K1713" i="34"/>
  <c r="K1714" i="34"/>
  <c r="K1715" i="34"/>
  <c r="K1716" i="34"/>
  <c r="K1717" i="34"/>
  <c r="K1718" i="34"/>
  <c r="K1719" i="34"/>
  <c r="K1720" i="34"/>
  <c r="K1721" i="34"/>
  <c r="K1722" i="34"/>
  <c r="K1723" i="34"/>
  <c r="K1724" i="34"/>
  <c r="K1725" i="34"/>
  <c r="K1726" i="34"/>
  <c r="K1727" i="34"/>
  <c r="K1728" i="34"/>
  <c r="K1729" i="34"/>
  <c r="K1730" i="34"/>
  <c r="K1731" i="34"/>
  <c r="K1732" i="34"/>
  <c r="K1733" i="34"/>
  <c r="K1734" i="34"/>
  <c r="K1735" i="34"/>
  <c r="K1736" i="34"/>
  <c r="K1737" i="34"/>
  <c r="K1738" i="34"/>
  <c r="K1739" i="34"/>
  <c r="K1740" i="34"/>
  <c r="K1741" i="34"/>
  <c r="K1742" i="34"/>
  <c r="K1743" i="34"/>
  <c r="K1744" i="34"/>
  <c r="K1745" i="34"/>
  <c r="K1746" i="34"/>
  <c r="K1747" i="34"/>
  <c r="K1748" i="34"/>
  <c r="K1749" i="34"/>
  <c r="K1750" i="34"/>
  <c r="K1751" i="34"/>
  <c r="K1752" i="34"/>
  <c r="K1753" i="34"/>
  <c r="K1754" i="34"/>
  <c r="K1755" i="34"/>
  <c r="K1756" i="34"/>
  <c r="K1757" i="34"/>
  <c r="K1758" i="34"/>
  <c r="K1759" i="34"/>
  <c r="K1760" i="34"/>
  <c r="K1761" i="34"/>
  <c r="K1762" i="34"/>
  <c r="K1763" i="34"/>
  <c r="K1764" i="34"/>
  <c r="K1765" i="34"/>
  <c r="K1766" i="34"/>
  <c r="K1767" i="34"/>
  <c r="K1768" i="34"/>
  <c r="K1769" i="34"/>
  <c r="K1770" i="34"/>
  <c r="K1771" i="34"/>
  <c r="K1772" i="34"/>
  <c r="K1773" i="34"/>
  <c r="K1774" i="34"/>
  <c r="K1775" i="34"/>
  <c r="K1776" i="34"/>
  <c r="K1777" i="34"/>
  <c r="K1778" i="34"/>
  <c r="K1779" i="34"/>
  <c r="K1780" i="34"/>
  <c r="K1781" i="34"/>
  <c r="K1782" i="34"/>
  <c r="K1783" i="34"/>
  <c r="K1784" i="34"/>
  <c r="K1785" i="34"/>
  <c r="K1786" i="34"/>
  <c r="K1787" i="34"/>
  <c r="K1788" i="34"/>
  <c r="K1789" i="34"/>
  <c r="K1790" i="34"/>
  <c r="K1791" i="34"/>
  <c r="K1792" i="34"/>
  <c r="K1793" i="34"/>
  <c r="K1794" i="34"/>
  <c r="K1795" i="34"/>
  <c r="K1796" i="34"/>
  <c r="K1797" i="34"/>
  <c r="K1798" i="34"/>
  <c r="K1799" i="34"/>
  <c r="K1800" i="34"/>
  <c r="K1801" i="34"/>
  <c r="K1802" i="34"/>
  <c r="K1803" i="34"/>
  <c r="K1804" i="34"/>
  <c r="K1805" i="34"/>
  <c r="K1806" i="34"/>
  <c r="K1807" i="34"/>
  <c r="K1808" i="34"/>
  <c r="K1809" i="34"/>
  <c r="K1810" i="34"/>
  <c r="K1811" i="34"/>
  <c r="K1812" i="34"/>
  <c r="K1813" i="34"/>
  <c r="K1814" i="34"/>
  <c r="K1815" i="34"/>
  <c r="K1816" i="34"/>
  <c r="K1817" i="34"/>
  <c r="K1818" i="34"/>
  <c r="K1819" i="34"/>
  <c r="K1820" i="34"/>
  <c r="K1821" i="34"/>
  <c r="K1822" i="34"/>
  <c r="K1823" i="34"/>
  <c r="K1824" i="34"/>
  <c r="K1825" i="34"/>
  <c r="K1826" i="34"/>
  <c r="K1827" i="34"/>
  <c r="K1828" i="34"/>
  <c r="K1829" i="34"/>
  <c r="K1830" i="34"/>
  <c r="K1831" i="34"/>
  <c r="K1832" i="34"/>
  <c r="K1833" i="34"/>
  <c r="K1834" i="34"/>
  <c r="K1835" i="34"/>
  <c r="K1836" i="34"/>
  <c r="K1837" i="34"/>
  <c r="K1838" i="34"/>
  <c r="K1839" i="34"/>
  <c r="K1840" i="34"/>
  <c r="K1841" i="34"/>
  <c r="K1842" i="34"/>
  <c r="K1843" i="34"/>
  <c r="K1844" i="34"/>
  <c r="K1845" i="34"/>
  <c r="K1846" i="34"/>
  <c r="K1847" i="34"/>
  <c r="K1848" i="34"/>
  <c r="K1849" i="34"/>
  <c r="K1850" i="34"/>
  <c r="K1851" i="34"/>
  <c r="K1852" i="34"/>
  <c r="K1853" i="34"/>
  <c r="K1854" i="34"/>
  <c r="K1855" i="34"/>
  <c r="K1856" i="34"/>
  <c r="K1857" i="34"/>
  <c r="K1858" i="34"/>
  <c r="K1859" i="34"/>
  <c r="K1860" i="34"/>
  <c r="K1861" i="34"/>
  <c r="K1862" i="34"/>
  <c r="K1863" i="34"/>
  <c r="K1864" i="34"/>
  <c r="K1865" i="34"/>
  <c r="K1866" i="34"/>
  <c r="K1867" i="34"/>
  <c r="K1868" i="34"/>
  <c r="K1869" i="34"/>
  <c r="K1870" i="34"/>
  <c r="K1871" i="34"/>
  <c r="K1872" i="34"/>
  <c r="K1873" i="34"/>
  <c r="K1874" i="34"/>
  <c r="K1875" i="34"/>
  <c r="K1876" i="34"/>
  <c r="K1877" i="34"/>
  <c r="K1878" i="34"/>
  <c r="K1879" i="34"/>
  <c r="K1880" i="34"/>
  <c r="K1881" i="34"/>
  <c r="K1882" i="34"/>
  <c r="K1883" i="34"/>
  <c r="K1884" i="34"/>
  <c r="K1885" i="34"/>
  <c r="K1886" i="34"/>
  <c r="K1887" i="34"/>
  <c r="K1888" i="34"/>
  <c r="K1889" i="34"/>
  <c r="K1890" i="34"/>
  <c r="K1891" i="34"/>
  <c r="K1892" i="34"/>
  <c r="K1893" i="34"/>
  <c r="K1894" i="34"/>
  <c r="K1895" i="34"/>
  <c r="K1896" i="34"/>
  <c r="K1897" i="34"/>
  <c r="K1898" i="34"/>
  <c r="K1899" i="34"/>
  <c r="K1900" i="34"/>
  <c r="K1901" i="34"/>
  <c r="K1902" i="34"/>
  <c r="K1903" i="34"/>
  <c r="K1904" i="34"/>
  <c r="K1905" i="34"/>
  <c r="K1906" i="34"/>
  <c r="K1907" i="34"/>
  <c r="K1908" i="34"/>
  <c r="K1909" i="34"/>
  <c r="K1910" i="34"/>
  <c r="K1911" i="34"/>
  <c r="K1912" i="34"/>
  <c r="K1913" i="34"/>
  <c r="K1914" i="34"/>
  <c r="K1915" i="34"/>
  <c r="K1916" i="34"/>
  <c r="K1917" i="34"/>
  <c r="K1918" i="34"/>
  <c r="K1919" i="34"/>
  <c r="K1920" i="34"/>
  <c r="K1921" i="34"/>
  <c r="K1922" i="34"/>
  <c r="K1923" i="34"/>
  <c r="K1924" i="34"/>
  <c r="K1925" i="34"/>
  <c r="K1926" i="34"/>
  <c r="K1927" i="34"/>
  <c r="K1928" i="34"/>
  <c r="K1929" i="34"/>
  <c r="K1930" i="34"/>
  <c r="K1931" i="34"/>
  <c r="K1932" i="34"/>
  <c r="K1933" i="34"/>
  <c r="K1934" i="34"/>
  <c r="K1935" i="34"/>
  <c r="K1936" i="34"/>
  <c r="K1937" i="34"/>
  <c r="K1938" i="34"/>
  <c r="K1939" i="34"/>
  <c r="K1940" i="34"/>
  <c r="K1941" i="34"/>
  <c r="K1942" i="34"/>
  <c r="K1943" i="34"/>
  <c r="K1944" i="34"/>
  <c r="K1945" i="34"/>
  <c r="K1946" i="34"/>
  <c r="K1947" i="34"/>
  <c r="K1948" i="34"/>
  <c r="K1949" i="34"/>
  <c r="K1950" i="34"/>
  <c r="K1951" i="34"/>
  <c r="K1952" i="34"/>
  <c r="K1953" i="34"/>
  <c r="K1954" i="34"/>
  <c r="K1955" i="34"/>
  <c r="K1956" i="34"/>
  <c r="K1957" i="34"/>
  <c r="K1958" i="34"/>
  <c r="K1959" i="34"/>
  <c r="K1960" i="34"/>
  <c r="K1961" i="34"/>
  <c r="K1962" i="34"/>
  <c r="K1963" i="34"/>
  <c r="K1964" i="34"/>
  <c r="K1965" i="34"/>
  <c r="K1966" i="34"/>
  <c r="K1967" i="34"/>
  <c r="K1968" i="34"/>
  <c r="K1969" i="34"/>
  <c r="K1970" i="34"/>
  <c r="K1971" i="34"/>
  <c r="K1972" i="34"/>
  <c r="K1973" i="34"/>
  <c r="K1974" i="34"/>
  <c r="K1975" i="34"/>
  <c r="K1976" i="34"/>
  <c r="K1977" i="34"/>
  <c r="K1978" i="34"/>
  <c r="K1979" i="34"/>
  <c r="K1980" i="34"/>
  <c r="K1981" i="34"/>
  <c r="K1982" i="34"/>
  <c r="K1983" i="34"/>
  <c r="K1984" i="34"/>
  <c r="K1985" i="34"/>
  <c r="K1986" i="34"/>
  <c r="K1987" i="34"/>
  <c r="K1988" i="34"/>
  <c r="K1989" i="34"/>
  <c r="K1990" i="34"/>
  <c r="K1991" i="34"/>
  <c r="K1992" i="34"/>
  <c r="K1993" i="34"/>
  <c r="K1994" i="34"/>
  <c r="K1995" i="34"/>
  <c r="K1996" i="34"/>
  <c r="K1997" i="34"/>
  <c r="K1998" i="34"/>
  <c r="K1999" i="34"/>
  <c r="K2000" i="34"/>
  <c r="K2001" i="34"/>
  <c r="K2002" i="34"/>
  <c r="K2003" i="34"/>
  <c r="K2004" i="34"/>
  <c r="K2005" i="34"/>
  <c r="D31" i="20"/>
  <c r="C78" i="20"/>
  <c r="C77" i="20"/>
  <c r="C76" i="20"/>
  <c r="C75" i="20"/>
  <c r="C74" i="20"/>
  <c r="C73" i="20"/>
  <c r="C72" i="20"/>
  <c r="C71" i="20"/>
  <c r="C70" i="20"/>
  <c r="C69" i="20"/>
  <c r="C68" i="20"/>
  <c r="C67" i="20"/>
  <c r="C66" i="20"/>
  <c r="C65" i="20"/>
  <c r="C64" i="20"/>
  <c r="Z32" i="25"/>
  <c r="AA35" i="25"/>
  <c r="Y35" i="25"/>
  <c r="Z34" i="25"/>
  <c r="Y30" i="25"/>
  <c r="Y34" i="25"/>
  <c r="AA33" i="25"/>
  <c r="Z33" i="25"/>
  <c r="Y33" i="25"/>
  <c r="Y32" i="25"/>
  <c r="S32" i="25"/>
  <c r="T35" i="25"/>
  <c r="R35" i="25"/>
  <c r="S34" i="25"/>
  <c r="R30" i="25"/>
  <c r="R34" i="25"/>
  <c r="T33" i="25"/>
  <c r="S33" i="25"/>
  <c r="R33" i="25"/>
  <c r="R32" i="25"/>
  <c r="L32" i="25"/>
  <c r="M35" i="25"/>
  <c r="K35" i="25"/>
  <c r="L34" i="25"/>
  <c r="K30" i="25"/>
  <c r="K34" i="25"/>
  <c r="M33" i="25"/>
  <c r="L33" i="25"/>
  <c r="K33" i="25"/>
  <c r="K32" i="25"/>
  <c r="E32" i="25"/>
  <c r="F35" i="25"/>
  <c r="D35" i="25"/>
  <c r="E34" i="25"/>
  <c r="D30" i="25"/>
  <c r="D34" i="25"/>
  <c r="F33" i="25"/>
  <c r="E33" i="25"/>
  <c r="D33" i="25"/>
  <c r="D32" i="25"/>
  <c r="C13" i="26"/>
  <c r="Y24" i="25"/>
  <c r="Z14" i="25"/>
  <c r="AA17" i="25"/>
  <c r="Y17" i="25"/>
  <c r="Z16" i="25"/>
  <c r="Y12" i="25"/>
  <c r="Y16" i="25"/>
  <c r="AA15" i="25"/>
  <c r="Z15" i="25"/>
  <c r="Y15" i="25"/>
  <c r="Y14" i="25"/>
  <c r="Z20" i="25"/>
  <c r="AA23" i="25"/>
  <c r="Y23" i="25"/>
  <c r="Z22" i="25"/>
  <c r="Y18" i="25"/>
  <c r="Y22" i="25"/>
  <c r="AA21" i="25"/>
  <c r="Z21" i="25"/>
  <c r="Y21" i="25"/>
  <c r="Y20" i="25"/>
  <c r="S14" i="25"/>
  <c r="T17" i="25"/>
  <c r="R17" i="25"/>
  <c r="S16" i="25"/>
  <c r="R12" i="25"/>
  <c r="R16" i="25"/>
  <c r="T15" i="25"/>
  <c r="S15" i="25"/>
  <c r="R15" i="25"/>
  <c r="R14" i="25"/>
  <c r="S20" i="25"/>
  <c r="T23" i="25"/>
  <c r="R23" i="25"/>
  <c r="S22" i="25"/>
  <c r="R18" i="25"/>
  <c r="R22" i="25"/>
  <c r="T21" i="25"/>
  <c r="S21" i="25"/>
  <c r="R21" i="25"/>
  <c r="R20" i="25"/>
  <c r="Z26" i="25"/>
  <c r="AA29" i="25"/>
  <c r="Y29" i="25"/>
  <c r="Z28" i="25"/>
  <c r="Y28" i="25"/>
  <c r="AA27" i="25"/>
  <c r="Z27" i="25"/>
  <c r="Y27" i="25"/>
  <c r="Y26" i="25"/>
  <c r="S26" i="25"/>
  <c r="T29" i="25"/>
  <c r="R29" i="25"/>
  <c r="S28" i="25"/>
  <c r="R24" i="25"/>
  <c r="R28" i="25"/>
  <c r="T27" i="25"/>
  <c r="S27" i="25"/>
  <c r="R27" i="25"/>
  <c r="R26" i="25"/>
  <c r="K24" i="25"/>
  <c r="D24" i="25"/>
  <c r="C92" i="3"/>
  <c r="G59" i="20"/>
  <c r="G58" i="20"/>
  <c r="G57" i="20"/>
  <c r="G56" i="20"/>
  <c r="G55" i="20"/>
  <c r="G54" i="20"/>
  <c r="G53" i="20"/>
  <c r="G52" i="20"/>
  <c r="G51" i="20"/>
  <c r="C45" i="20"/>
  <c r="C46" i="20"/>
  <c r="C47" i="20"/>
  <c r="C48" i="20"/>
  <c r="C49" i="20"/>
  <c r="C50" i="20"/>
  <c r="C51" i="20"/>
  <c r="C52" i="20"/>
  <c r="C53" i="20"/>
  <c r="C54" i="20"/>
  <c r="C55" i="20"/>
  <c r="C56" i="20"/>
  <c r="C57" i="20"/>
  <c r="C58" i="20"/>
  <c r="C59" i="20"/>
  <c r="G50" i="20"/>
  <c r="G49" i="20"/>
  <c r="G45" i="20"/>
  <c r="K12" i="25"/>
  <c r="G48" i="20"/>
  <c r="G47" i="20"/>
  <c r="G46" i="20"/>
  <c r="G44" i="20"/>
  <c r="C3" i="20"/>
  <c r="M6" i="24"/>
  <c r="M7" i="24"/>
  <c r="M8" i="24"/>
  <c r="D12" i="25"/>
  <c r="K18" i="25"/>
  <c r="L22" i="25"/>
  <c r="M21" i="25"/>
  <c r="L21" i="25"/>
  <c r="K23" i="25"/>
  <c r="L20" i="25"/>
  <c r="M23" i="25"/>
  <c r="D18" i="25"/>
  <c r="E21" i="25"/>
  <c r="F21" i="25"/>
  <c r="F27" i="25"/>
  <c r="E22" i="25"/>
  <c r="E27" i="25"/>
  <c r="M27" i="25"/>
  <c r="E26" i="25"/>
  <c r="F29" i="25"/>
  <c r="E28" i="25"/>
  <c r="L27" i="25"/>
  <c r="E20" i="25"/>
  <c r="F23" i="25"/>
  <c r="K29" i="25"/>
  <c r="D23" i="25"/>
  <c r="D29" i="25"/>
  <c r="L28" i="25"/>
  <c r="L26" i="25"/>
  <c r="M29" i="25"/>
  <c r="L14" i="25"/>
  <c r="M17" i="25"/>
  <c r="E14" i="25"/>
  <c r="F17" i="25"/>
  <c r="K17" i="25"/>
  <c r="D17" i="25"/>
  <c r="E15" i="25"/>
  <c r="F15" i="25"/>
  <c r="M15" i="25"/>
  <c r="E16" i="25"/>
  <c r="L16" i="25"/>
  <c r="L15" i="25"/>
  <c r="I6" i="24"/>
  <c r="I7" i="24"/>
  <c r="I8" i="24"/>
  <c r="K20" i="25"/>
  <c r="K22" i="25"/>
  <c r="K21" i="25"/>
  <c r="D26" i="25"/>
  <c r="D27" i="25"/>
  <c r="D28" i="25"/>
  <c r="K26" i="25"/>
  <c r="K27" i="25"/>
  <c r="K28" i="25"/>
  <c r="D22" i="25"/>
  <c r="D20" i="25"/>
  <c r="D21" i="25"/>
  <c r="D15" i="25"/>
  <c r="D16" i="25"/>
  <c r="D14" i="25"/>
  <c r="K16" i="25"/>
  <c r="K14" i="25"/>
  <c r="K15" i="25"/>
  <c r="D8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www.financial-modelling-videos.de</author>
    <author>Autor</author>
  </authors>
  <commentList>
    <comment ref="E23" authorId="0" shapeId="0" xr:uid="{1D1086A5-697B-4133-A154-549298703A97}">
      <text>
        <r>
          <rPr>
            <b/>
            <sz val="9"/>
            <color indexed="81"/>
            <rFont val="Segoe UI"/>
            <family val="2"/>
          </rPr>
          <t>www.financial-modelling-videos.de:</t>
        </r>
        <r>
          <rPr>
            <sz val="9"/>
            <color indexed="81"/>
            <rFont val="Segoe UI"/>
            <family val="2"/>
          </rPr>
          <t xml:space="preserve">
Diese Vorgaben beziehen sich auf die
Bereiche im Tachometer-Diagramm 
auf dem Blatt 'Dashboard'
</t>
        </r>
      </text>
    </comment>
    <comment ref="F27" authorId="1" shapeId="0" xr:uid="{52ABA25C-8BE4-4158-B711-7DE465F753D6}">
      <text>
        <r>
          <rPr>
            <b/>
            <sz val="8"/>
            <color indexed="81"/>
            <rFont val="Tahoma"/>
            <family val="2"/>
          </rPr>
          <t>www.financial-modelling-videos.de</t>
        </r>
        <r>
          <rPr>
            <sz val="8"/>
            <color indexed="81"/>
            <rFont val="Tahoma"/>
            <family val="2"/>
          </rPr>
          <t xml:space="preserve">
Diese Zelle enthält eine wichtige Kontrollfunktion =&gt; nicht überschreiben od. löschen!</t>
        </r>
      </text>
    </comment>
    <comment ref="F42" authorId="0" shapeId="0" xr:uid="{00000000-0006-0000-0100-000002000000}">
      <text>
        <r>
          <rPr>
            <b/>
            <sz val="9"/>
            <color indexed="81"/>
            <rFont val="Segoe UI"/>
            <family val="2"/>
          </rPr>
          <t>www.financial-modelling-videos.de:</t>
        </r>
        <r>
          <rPr>
            <sz val="9"/>
            <color indexed="81"/>
            <rFont val="Segoe UI"/>
            <family val="2"/>
          </rPr>
          <t xml:space="preserve">
Alternativ konnen hier auch z.B. Kürzel eingesetzt
werden. Farbliche Formatierungen werden ebenfalls
auf den Kanban-Karten  übernommen.
Sofern Bilder verwendet werden ist 50pxx50px die
Idealgröße. Ansonsten müssen die Bilder an die
Zellengröße angepasst werden, damit optimale
Darstellung auf den Kanban-Karten erzielt wird.
</t>
        </r>
      </text>
    </comment>
    <comment ref="G42" authorId="0" shapeId="0" xr:uid="{CF908C21-50AE-4D62-BEE8-0534F9210C99}">
      <text>
        <r>
          <rPr>
            <b/>
            <sz val="9"/>
            <color indexed="81"/>
            <rFont val="Segoe UI"/>
            <family val="2"/>
          </rPr>
          <t>www.financial-modelling-videos.de:</t>
        </r>
        <r>
          <rPr>
            <sz val="9"/>
            <color indexed="81"/>
            <rFont val="Segoe UI"/>
            <family val="2"/>
          </rPr>
          <t xml:space="preserve">
Hilfsberechnung =&gt; nicht löschen 
oder verändern !</t>
        </r>
      </text>
    </comment>
    <comment ref="D44" authorId="0" shapeId="0" xr:uid="{00000000-0006-0000-0100-000003000000}">
      <text>
        <r>
          <rPr>
            <b/>
            <sz val="9"/>
            <color indexed="81"/>
            <rFont val="Segoe UI"/>
            <family val="2"/>
          </rPr>
          <t>www.financial-modelling-videos.de:</t>
        </r>
        <r>
          <rPr>
            <sz val="9"/>
            <color indexed="81"/>
            <rFont val="Segoe UI"/>
            <family val="2"/>
          </rPr>
          <t xml:space="preserve">
Diese Zelle un deren Inhalt nicht verändern
oder löschen !
</t>
        </r>
      </text>
    </comment>
  </commentList>
</comments>
</file>

<file path=xl/sharedStrings.xml><?xml version="1.0" encoding="utf-8"?>
<sst xmlns="http://schemas.openxmlformats.org/spreadsheetml/2006/main" count="519" uniqueCount="272">
  <si>
    <t>Million</t>
  </si>
  <si>
    <t>▼</t>
  </si>
  <si>
    <t>Name</t>
  </si>
  <si>
    <t>Zellformatvorlagen</t>
  </si>
  <si>
    <t>Individuelle Zellformatierungen</t>
  </si>
  <si>
    <t>Einheit</t>
  </si>
  <si>
    <t>EUR</t>
  </si>
  <si>
    <t>Annahme</t>
  </si>
  <si>
    <t>Bezeichnung_Eingabe</t>
  </si>
  <si>
    <t>Technische_Eingabe</t>
  </si>
  <si>
    <t>Leere_Zelle</t>
  </si>
  <si>
    <t>Symbole</t>
  </si>
  <si>
    <t>×</t>
  </si>
  <si>
    <t>◄</t>
  </si>
  <si>
    <t>vw</t>
  </si>
  <si>
    <t>tu</t>
  </si>
  <si>
    <t>►</t>
  </si>
  <si>
    <t>Konstanten</t>
  </si>
  <si>
    <t>Tage im Jahr</t>
  </si>
  <si>
    <t>Monate pro Quartal</t>
  </si>
  <si>
    <t>Quartale pro Jahr</t>
  </si>
  <si>
    <t>Rundungstoleranz</t>
  </si>
  <si>
    <t>Tausend</t>
  </si>
  <si>
    <t>GanzkleineZahl</t>
  </si>
  <si>
    <t>Zeile_Schlussbilanz</t>
  </si>
  <si>
    <t>Zeile_Summe</t>
  </si>
  <si>
    <t>Zeile_Zwischensumme</t>
  </si>
  <si>
    <t>Zeile_Abgrenzung</t>
  </si>
  <si>
    <t>Zeilen Formatierungen</t>
  </si>
  <si>
    <t>Referenz_OffSheet</t>
  </si>
  <si>
    <t>Referenz_InSheet</t>
  </si>
  <si>
    <t>Tage_Jahr</t>
  </si>
  <si>
    <t>Monate pro Jahr</t>
  </si>
  <si>
    <t>Monate_Jahr</t>
  </si>
  <si>
    <t>Quartale_Jahr</t>
  </si>
  <si>
    <t>Monate_Quartal</t>
  </si>
  <si>
    <t>Milliarde</t>
  </si>
  <si>
    <t>Pfeil nach unten aktiviert</t>
  </si>
  <si>
    <t>Pfeil nach unten nicht aktiviert</t>
  </si>
  <si>
    <t>Pfeil nach links</t>
  </si>
  <si>
    <t>Pfeil nach rechts</t>
  </si>
  <si>
    <t>Pfeile horizontal aktiviert</t>
  </si>
  <si>
    <t>Pfeile horizontal nicht aktiviert</t>
  </si>
  <si>
    <t>Pf_li</t>
  </si>
  <si>
    <t>Pf_re</t>
  </si>
  <si>
    <t>Pf_hor_ja</t>
  </si>
  <si>
    <t>Pf_hor_nein</t>
  </si>
  <si>
    <t>Pf_unt_ja</t>
  </si>
  <si>
    <t>Pf_unt_nein</t>
  </si>
  <si>
    <t>Status_In_Arbeit</t>
  </si>
  <si>
    <t>Status_In_Ordnung</t>
  </si>
  <si>
    <t>Status_Pruefen</t>
  </si>
  <si>
    <t>Hyperlink</t>
  </si>
  <si>
    <t>Ueb1</t>
  </si>
  <si>
    <t>Blattüberschriften</t>
  </si>
  <si>
    <t>Ueb2</t>
  </si>
  <si>
    <t>Ueb3</t>
  </si>
  <si>
    <t>Ueb4</t>
  </si>
  <si>
    <t>Tabellen_Ueb</t>
  </si>
  <si>
    <t>Tabellen Überschrift</t>
  </si>
  <si>
    <t xml:space="preserve"> mit bedingter Formatierung =&gt; Kopie erforderlich</t>
  </si>
  <si>
    <t>In Ordnung</t>
  </si>
  <si>
    <t>In Arbeit</t>
  </si>
  <si>
    <t>Prüfen</t>
  </si>
  <si>
    <t>Blattüberschrift 1</t>
  </si>
  <si>
    <t>Blattüberschrift 2</t>
  </si>
  <si>
    <t>Blattüberschrift 3</t>
  </si>
  <si>
    <t>Bezeichnung</t>
  </si>
  <si>
    <t>Blatt_1</t>
  </si>
  <si>
    <t>Blatt_2</t>
  </si>
  <si>
    <t>Blatt_3</t>
  </si>
  <si>
    <t>Überschrift 1</t>
  </si>
  <si>
    <t>Überschrift 2</t>
  </si>
  <si>
    <t>Überschrift 3</t>
  </si>
  <si>
    <t>Überschrift 4</t>
  </si>
  <si>
    <t>Hyperlink-Text</t>
  </si>
  <si>
    <t>Schalter_DEU</t>
  </si>
  <si>
    <t>Schalter_ENG</t>
  </si>
  <si>
    <t>Kontr_DEU</t>
  </si>
  <si>
    <t>Kontr_ENG</t>
  </si>
  <si>
    <t>Zeile_Spalten-Summe</t>
  </si>
  <si>
    <t>Quotient</t>
  </si>
  <si>
    <t>mit bedingter Formatierung =&gt; Kopie erforderlich</t>
  </si>
  <si>
    <t>Rund_Tol</t>
  </si>
  <si>
    <t>Kommentar</t>
  </si>
  <si>
    <t>Kommentarfeld</t>
  </si>
  <si>
    <t>Ganz kleine Zahl</t>
  </si>
  <si>
    <t>Abschnittsüberschriften / Gliederung</t>
  </si>
  <si>
    <t>Periodizität</t>
  </si>
  <si>
    <t>Monate</t>
  </si>
  <si>
    <t>Jan</t>
  </si>
  <si>
    <t>Feb</t>
  </si>
  <si>
    <t>Mrz</t>
  </si>
  <si>
    <t>Apr</t>
  </si>
  <si>
    <t>Mai</t>
  </si>
  <si>
    <t>Jun</t>
  </si>
  <si>
    <t>Jul</t>
  </si>
  <si>
    <t>Aug</t>
  </si>
  <si>
    <t>Sep</t>
  </si>
  <si>
    <t>Okt</t>
  </si>
  <si>
    <t>Nov</t>
  </si>
  <si>
    <t>Dez</t>
  </si>
  <si>
    <t>Schalter</t>
  </si>
  <si>
    <t>Quartale</t>
  </si>
  <si>
    <t>Halbjahre</t>
  </si>
  <si>
    <t>Jahre</t>
  </si>
  <si>
    <t>Aktiv</t>
  </si>
  <si>
    <t>Schalter_JA-NEIN  (keine Zellformatvorlage)</t>
  </si>
  <si>
    <t>1=Ja , 0=Nein</t>
  </si>
  <si>
    <t xml:space="preserve"> mit Datenüberprüfung/Gültigkeit =&gt; Kopie erforderlich</t>
  </si>
  <si>
    <t>Schalter_YES-NO  (keine Zellformatvorlage)</t>
  </si>
  <si>
    <t>1=Yes , 0=No</t>
  </si>
  <si>
    <t>Schalter aktiv/inaktiv  (keine Zellformatvorlage)</t>
  </si>
  <si>
    <t>Zahl_Standard (Basisformatierung)</t>
  </si>
  <si>
    <t xml:space="preserve"> i.d.R. anschließend mit weiterer Zellformatvorlage wie Annahme, InSheet, OffSheet etc.</t>
  </si>
  <si>
    <t>Zahl_Prozent (Basisformatierung)</t>
  </si>
  <si>
    <t>Formatierungen, Konstanten &amp; Symbole</t>
  </si>
  <si>
    <t>Negativ</t>
  </si>
  <si>
    <t>Null</t>
  </si>
  <si>
    <t>Positiv</t>
  </si>
  <si>
    <t>Konstanten, Symbole &amp; Auswahltabellen</t>
  </si>
  <si>
    <t>Auswahltabellen</t>
  </si>
  <si>
    <t>Kontrollen, Schalter &amp; Sonstiges</t>
  </si>
  <si>
    <t>Flag (Standard)</t>
  </si>
  <si>
    <t>Externer_Link</t>
  </si>
  <si>
    <t>Datum</t>
  </si>
  <si>
    <r>
      <t xml:space="preserve">  </t>
    </r>
    <r>
      <rPr>
        <u/>
        <sz val="10"/>
        <color theme="1"/>
        <rFont val="Arial"/>
        <family val="2"/>
      </rPr>
      <t>Bsp.</t>
    </r>
    <r>
      <rPr>
        <sz val="10"/>
        <color theme="1"/>
        <rFont val="Arial"/>
        <family val="2"/>
      </rPr>
      <t xml:space="preserve"> Pfeil nach unten (aktiviert, falls Zelle darüber =1)</t>
    </r>
  </si>
  <si>
    <r>
      <t xml:space="preserve">     (</t>
    </r>
    <r>
      <rPr>
        <sz val="10"/>
        <color theme="1"/>
        <rFont val="Arial"/>
        <family val="2"/>
      </rPr>
      <t>aktiviert, falls Zelle darüber =1)</t>
    </r>
  </si>
  <si>
    <t>Rechtlicher Hinweis</t>
  </si>
  <si>
    <t>Profil und Kontakt</t>
  </si>
  <si>
    <t>www.financial-modelling-videos.de</t>
  </si>
  <si>
    <t>Text</t>
  </si>
  <si>
    <t>Eingaben nur in diese Zellen !</t>
  </si>
  <si>
    <t>Unternehmensname</t>
  </si>
  <si>
    <t>Planungsverantwortlicher</t>
  </si>
  <si>
    <t>Tage pro Woche</t>
  </si>
  <si>
    <t>Tage_Woche</t>
  </si>
  <si>
    <t>Summe</t>
  </si>
  <si>
    <t>Letzte Aktualisierung/Änderung</t>
  </si>
  <si>
    <t>support@fimovi.de</t>
  </si>
  <si>
    <t>Eine Vorlage der Fimovi GmbH</t>
  </si>
  <si>
    <t>Ein Angebot der Fimovi GmbH</t>
  </si>
  <si>
    <t>Webseite:</t>
  </si>
  <si>
    <t>Email:</t>
  </si>
  <si>
    <t>Deutsch</t>
  </si>
  <si>
    <t>English</t>
  </si>
  <si>
    <t>Sprachen</t>
  </si>
  <si>
    <t>Project C</t>
  </si>
  <si>
    <t>Project B</t>
  </si>
  <si>
    <t>Backlog</t>
  </si>
  <si>
    <t>Project A</t>
  </si>
  <si>
    <t>Status</t>
  </si>
  <si>
    <t>Task 13</t>
  </si>
  <si>
    <t>Task 12</t>
  </si>
  <si>
    <t>Task 11</t>
  </si>
  <si>
    <t>Task 04</t>
  </si>
  <si>
    <t>Task 14</t>
  </si>
  <si>
    <t>Task 03</t>
  </si>
  <si>
    <t>Task 17</t>
  </si>
  <si>
    <t>Task 15</t>
  </si>
  <si>
    <t>Task 10</t>
  </si>
  <si>
    <t>Task 09</t>
  </si>
  <si>
    <t>Task 08</t>
  </si>
  <si>
    <t>Task 05</t>
  </si>
  <si>
    <t>Task 16</t>
  </si>
  <si>
    <t>Task 07</t>
  </si>
  <si>
    <t>Task 06</t>
  </si>
  <si>
    <t>Name der Planung</t>
  </si>
  <si>
    <t>1. Allgemeine Annahmen</t>
  </si>
  <si>
    <t>3. Team Mitglieder / Projekte</t>
  </si>
  <si>
    <t>3.1 Team Mitglieder</t>
  </si>
  <si>
    <t>Beschreibung</t>
  </si>
  <si>
    <t>Priorität</t>
  </si>
  <si>
    <t>Niedrig</t>
  </si>
  <si>
    <t>Mittel</t>
  </si>
  <si>
    <t>Hoch</t>
  </si>
  <si>
    <t>Board-/Projektname</t>
  </si>
  <si>
    <t>Aufgaben</t>
  </si>
  <si>
    <t>Startdatum</t>
  </si>
  <si>
    <t>Dauer (Tage)</t>
  </si>
  <si>
    <t>Überfällig</t>
  </si>
  <si>
    <t>Fälligkeitsdatum</t>
  </si>
  <si>
    <t>Zugewiesen an</t>
  </si>
  <si>
    <t>Fortschritt (%)</t>
  </si>
  <si>
    <t>Auswahl</t>
  </si>
  <si>
    <t>Nein</t>
  </si>
  <si>
    <t>Zeile</t>
  </si>
  <si>
    <t>Hilfspalte</t>
  </si>
  <si>
    <t>--- Formelende ---</t>
  </si>
  <si>
    <t>Nebenrechnung 1: Pivot-Tabelle Kanban</t>
  </si>
  <si>
    <t>Nebenrechnung 2: Pivot-Tabellen für Dashboard-Übersicht</t>
  </si>
  <si>
    <t>Anzahl Status</t>
  </si>
  <si>
    <t>Anzahl Priorität</t>
  </si>
  <si>
    <t>Anzahl Überfällig</t>
  </si>
  <si>
    <t>Mittelwert Fortschritt (%)</t>
  </si>
  <si>
    <t>Nicht verändern oder löschen !</t>
  </si>
  <si>
    <t>Muster GmbH</t>
  </si>
  <si>
    <t>AR</t>
  </si>
  <si>
    <t>Softwareneuentwicklung</t>
  </si>
  <si>
    <t>IV  Dashboard</t>
  </si>
  <si>
    <t>III  Kanban Board</t>
  </si>
  <si>
    <t>Liste aller Emoji Codes:</t>
  </si>
  <si>
    <t>http://unicode.org/emoji/charts/full-emoji-list.html</t>
  </si>
  <si>
    <t xml:space="preserve"> Zugewiesen an:</t>
  </si>
  <si>
    <t xml:space="preserve"> Fälligkeitsdatum:</t>
  </si>
  <si>
    <t xml:space="preserve"> Fortschritt:</t>
  </si>
  <si>
    <t>Beschriftung Kanban Boards</t>
  </si>
  <si>
    <t>Bild</t>
  </si>
  <si>
    <t>yyy rote Schrift noch in weiß, damit nicht sichtbar !</t>
  </si>
  <si>
    <t>Heinz Müller</t>
  </si>
  <si>
    <t>Max Meier</t>
  </si>
  <si>
    <t>Jan Hammer</t>
  </si>
  <si>
    <t>Sabine Schmitt</t>
  </si>
  <si>
    <t>Sarah Klein</t>
  </si>
  <si>
    <t>Rita Lager</t>
  </si>
  <si>
    <t xml:space="preserve"> verwendetes Emoji für 'überfällig'</t>
  </si>
  <si>
    <t>Bild Emoji für Legende:</t>
  </si>
  <si>
    <t>Gesamtanzahl Karten</t>
  </si>
  <si>
    <t>Ø Fortschritt (in %)</t>
  </si>
  <si>
    <t>Anzahl Überfällige</t>
  </si>
  <si>
    <t>Überfällige (in %)</t>
  </si>
  <si>
    <t>bis hier (inkl.) alle 6 Spalten fertig</t>
  </si>
  <si>
    <t>Task 02 mit langer Beschreibung die trotzdem gut lesbar ist</t>
  </si>
  <si>
    <t>Ja</t>
  </si>
  <si>
    <t>Für Spalte 1 bis 5 alle 30 Namen u. Bild-Links fertig</t>
  </si>
  <si>
    <t xml:space="preserve"> Datum zur Ermittlung 'überfällig'</t>
  </si>
  <si>
    <t>3.2 Projekt-/Boardname</t>
  </si>
  <si>
    <t>Für agiles Projektmanagement</t>
  </si>
  <si>
    <t>Copyright 2021, Fimovi GmbH</t>
  </si>
  <si>
    <t>Formel</t>
  </si>
  <si>
    <t>Zeilen-Nr</t>
  </si>
  <si>
    <t>01: Beispielaufgabe 1</t>
  </si>
  <si>
    <t>also bis</t>
  </si>
  <si>
    <t>2. Workflow-Phasen und Priorität</t>
  </si>
  <si>
    <t>Farbe auf Board (nur Info)</t>
  </si>
  <si>
    <t>Max. Anzahl</t>
  </si>
  <si>
    <t>2.1 Kanban-Board Spalten</t>
  </si>
  <si>
    <t>Workflow-Phasen</t>
  </si>
  <si>
    <t>2.2 WIP Grenzen</t>
  </si>
  <si>
    <t>2.3 Priorität</t>
  </si>
  <si>
    <t>Aktiviert ?</t>
  </si>
  <si>
    <t>Nebenrechnung Work in Progress (WIP-Grenzen)</t>
  </si>
  <si>
    <t>Anzahl</t>
  </si>
  <si>
    <t>Max</t>
  </si>
  <si>
    <t>Überschritten?</t>
  </si>
  <si>
    <t>WIP-Limit:</t>
  </si>
  <si>
    <t>Überf. % Vorgaben</t>
  </si>
  <si>
    <t>Hilfsrechnungen Tachometer-Diagramm</t>
  </si>
  <si>
    <t>Wert</t>
  </si>
  <si>
    <t>Nadel</t>
  </si>
  <si>
    <t>Ende</t>
  </si>
  <si>
    <t>Tachometer-Diagramm Dashboard:</t>
  </si>
  <si>
    <t>2.4 Fälligkeit</t>
  </si>
  <si>
    <t>Fällige Aufgaben innerhalb der nächsten x-Tage (für Dashboard)</t>
  </si>
  <si>
    <t>Zeithorizont 1</t>
  </si>
  <si>
    <t>Zeithorizont 2</t>
  </si>
  <si>
    <t>Zeithorizont 4</t>
  </si>
  <si>
    <t>Zeithorizont 3</t>
  </si>
  <si>
    <t>Fällige Aufgaben innerhalb der nächsten x-Tage</t>
  </si>
  <si>
    <t>0 bis 100%</t>
  </si>
  <si>
    <t>Design</t>
  </si>
  <si>
    <t>Development</t>
  </si>
  <si>
    <t>Testing</t>
  </si>
  <si>
    <t>II  Aufgaben: Dateneingabe</t>
  </si>
  <si>
    <t>Spalte fehlt in Demo</t>
  </si>
  <si>
    <t>Hier endet die Demoversion …</t>
  </si>
  <si>
    <r>
      <rPr>
        <b/>
        <sz val="10"/>
        <color rgb="FFFF0000"/>
        <rFont val="Arial"/>
        <family val="2"/>
      </rPr>
      <t>Weitere Zeilen einfügen:</t>
    </r>
    <r>
      <rPr>
        <sz val="10"/>
        <color rgb="FFFF0000"/>
        <rFont val="Arial"/>
        <family val="2"/>
      </rPr>
      <t xml:space="preserve"> Letzte Zelle selektieren und Tab-Taste drücken !</t>
    </r>
  </si>
  <si>
    <t>Nicht in Demo</t>
  </si>
  <si>
    <t>Exce-Kanban-Tool  (v2.01)</t>
  </si>
  <si>
    <t>Excel-Kanban-Tool</t>
  </si>
  <si>
    <t>für agiles Projektmanagement"</t>
  </si>
  <si>
    <t>"Automatisches Excel-Tool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</si>
</sst>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_);_(* \(#,##0\);_(* &quot;-&quot;??_);_(@_)"/>
    <numFmt numFmtId="167" formatCode="&quot;Fail&quot;;&quot;Fail&quot;;&quot;Ok&quot;"/>
    <numFmt numFmtId="168" formatCode="&quot;Fehler&quot;;&quot;Fehler&quot;;&quot;Ok&quot;"/>
    <numFmt numFmtId="169" formatCode="&quot;An&quot;;&quot;An&quot;;&quot;Aus&quot;"/>
    <numFmt numFmtId="170" formatCode="_(* #,##0.0\x_);_(* \(#,##0.0\x\);_(* &quot;-&quot;??_);_(@_)"/>
    <numFmt numFmtId="171" formatCode="&quot;On&quot;;&quot;On&quot;;&quot;Off&quot;"/>
    <numFmt numFmtId="172" formatCode="&quot;$&quot;#,##0;[Red]\-&quot;$&quot;#,##0"/>
    <numFmt numFmtId="173" formatCode="&quot;Ja&quot;;;&quot;Nein&quot;"/>
    <numFmt numFmtId="174" formatCode="&quot;Yes&quot;;;&quot;No&quot;"/>
    <numFmt numFmtId="175" formatCode="_(* #,##0_);_(* \(#,##0\);_(* &quot;&quot;??_);_(@_)"/>
    <numFmt numFmtId="176" formatCode="_(* #,##0%_);_(* \(#,##0%\);_(* &quot;-&quot;??_);_(@_)"/>
    <numFmt numFmtId="177" formatCode="_(* #,##0.0_);_(* \(#,##0.0\);_(* &quot;-&quot;??_);_(@_)"/>
    <numFmt numFmtId="178" formatCode="_(* #,##0.0\ \x_);_(* \(#,##0.0\ \x\);_(* &quot;-&quot;??_);_(@_)"/>
    <numFmt numFmtId="179" formatCode="[$-407]d/\ mmm/\ yy;@"/>
    <numFmt numFmtId="180" formatCode="#,##0_-;\ \(#,##0\);_-* &quot;-&quot;??;_-@_-"/>
    <numFmt numFmtId="181" formatCode="0.0%"/>
    <numFmt numFmtId="182" formatCode="[$-407]dd/mm/yyyy;@"/>
    <numFmt numFmtId="183" formatCode="[=0]&quot;&quot;;0%"/>
    <numFmt numFmtId="184" formatCode="_(* #,##0.0%_);_(* \(#,##0.0%\);_(* &quot;-&quot;??_);_(@_)"/>
    <numFmt numFmtId="185" formatCode="0\ &quot;Tage&quot;"/>
  </numFmts>
  <fonts count="98">
    <font>
      <sz val="10"/>
      <color theme="1"/>
      <name val="Arial"/>
      <family val="2"/>
    </font>
    <font>
      <sz val="11"/>
      <color theme="1"/>
      <name val="Calibri"/>
      <family val="2"/>
      <scheme val="minor"/>
    </font>
    <font>
      <sz val="18"/>
      <name val="Arial"/>
      <family val="2"/>
    </font>
    <font>
      <b/>
      <sz val="11"/>
      <name val="Arial"/>
      <family val="2"/>
    </font>
    <font>
      <sz val="10"/>
      <color theme="1" tint="0.34998626667073579"/>
      <name val="Arial"/>
      <family val="2"/>
    </font>
    <font>
      <sz val="10"/>
      <name val="Arial"/>
      <family val="2"/>
    </font>
    <font>
      <u/>
      <sz val="11"/>
      <name val="Arial"/>
      <family val="2"/>
    </font>
    <font>
      <sz val="10"/>
      <color theme="0"/>
      <name val="Arial"/>
      <family val="2"/>
    </font>
    <font>
      <sz val="10"/>
      <color rgb="FF974706"/>
      <name val="Arial"/>
      <family val="2"/>
    </font>
    <font>
      <sz val="10"/>
      <color indexed="55"/>
      <name val="Arial"/>
      <family val="2"/>
    </font>
    <font>
      <sz val="10"/>
      <color theme="1" tint="0.34998626667073579"/>
      <name val="Wingdings 3"/>
      <family val="1"/>
      <charset val="2"/>
    </font>
    <font>
      <sz val="16"/>
      <color indexed="22"/>
      <name val="Arial"/>
      <family val="2"/>
    </font>
    <font>
      <sz val="10"/>
      <color indexed="55"/>
      <name val="Helvetica-Narrow"/>
      <family val="2"/>
    </font>
    <font>
      <b/>
      <u/>
      <sz val="10"/>
      <color indexed="56"/>
      <name val="Arial"/>
      <family val="2"/>
    </font>
    <font>
      <sz val="9"/>
      <color theme="1"/>
      <name val="Arial"/>
      <family val="2"/>
    </font>
    <font>
      <sz val="10"/>
      <name val="Helvetica-Narrow"/>
      <family val="2"/>
    </font>
    <font>
      <b/>
      <sz val="16"/>
      <color indexed="9"/>
      <name val="Arial"/>
      <family val="2"/>
    </font>
    <font>
      <sz val="12"/>
      <color indexed="9"/>
      <name val="Arial"/>
      <family val="2"/>
    </font>
    <font>
      <b/>
      <sz val="10"/>
      <color theme="1"/>
      <name val="Arial"/>
      <family val="2"/>
    </font>
    <font>
      <sz val="14"/>
      <color indexed="9"/>
      <name val="Arial"/>
      <family val="2"/>
    </font>
    <font>
      <sz val="8"/>
      <color theme="4" tint="-0.24994659260841701"/>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u/>
      <sz val="10"/>
      <color theme="1"/>
      <name val="Arial"/>
      <family val="2"/>
    </font>
    <font>
      <sz val="10"/>
      <color indexed="16"/>
      <name val="Arial"/>
      <family val="2"/>
    </font>
    <font>
      <b/>
      <sz val="16"/>
      <color rgb="FF25346A"/>
      <name val="Arial"/>
      <family val="2"/>
    </font>
    <font>
      <b/>
      <sz val="10"/>
      <name val="Arial"/>
      <family val="2"/>
    </font>
    <font>
      <sz val="12"/>
      <color theme="1"/>
      <name val="Arial"/>
      <family val="2"/>
    </font>
    <font>
      <b/>
      <sz val="12"/>
      <name val="Arial"/>
      <family val="2"/>
    </font>
    <font>
      <sz val="12"/>
      <name val="Arial"/>
      <family val="2"/>
    </font>
    <font>
      <b/>
      <sz val="16"/>
      <color rgb="FF559A32"/>
      <name val="Arial"/>
      <family val="2"/>
    </font>
    <font>
      <b/>
      <sz val="10"/>
      <color rgb="FF0070C0"/>
      <name val="Arial"/>
      <family val="2"/>
    </font>
    <font>
      <u/>
      <sz val="10"/>
      <color theme="10"/>
      <name val="Arial"/>
      <family val="2"/>
    </font>
    <font>
      <b/>
      <sz val="22"/>
      <color theme="1"/>
      <name val="Calibri"/>
      <family val="2"/>
      <scheme val="minor"/>
    </font>
    <font>
      <b/>
      <sz val="20"/>
      <color rgb="FFFF0000"/>
      <name val="Calibri"/>
      <family val="2"/>
      <scheme val="minor"/>
    </font>
    <font>
      <sz val="20"/>
      <color theme="0" tint="-0.499984740745262"/>
      <name val="Calibri"/>
      <family val="2"/>
      <scheme val="minor"/>
    </font>
    <font>
      <sz val="11"/>
      <color theme="0" tint="-0.499984740745262"/>
      <name val="Calibri"/>
      <family val="2"/>
      <scheme val="minor"/>
    </font>
    <font>
      <b/>
      <sz val="22"/>
      <color theme="0"/>
      <name val="Calibri"/>
      <family val="2"/>
      <scheme val="minor"/>
    </font>
    <font>
      <b/>
      <sz val="11"/>
      <color rgb="FF313D72"/>
      <name val="Calibri"/>
      <family val="2"/>
      <scheme val="minor"/>
    </font>
    <font>
      <sz val="10"/>
      <color theme="0" tint="-4.9989318521683403E-2"/>
      <name val="Arial"/>
      <family val="2"/>
    </font>
    <font>
      <sz val="10"/>
      <color theme="0" tint="-0.499984740745262"/>
      <name val="Helvetica-Narrow"/>
      <family val="2"/>
    </font>
    <font>
      <sz val="10"/>
      <color theme="4" tint="-0.24994659260841701"/>
      <name val="Arial"/>
      <family val="2"/>
    </font>
    <font>
      <sz val="11"/>
      <color theme="1"/>
      <name val="Arial"/>
      <family val="2"/>
    </font>
    <font>
      <b/>
      <sz val="11"/>
      <color rgb="FF313D72"/>
      <name val="Arial"/>
      <family val="2"/>
    </font>
    <font>
      <u/>
      <sz val="11"/>
      <color theme="10"/>
      <name val="Arial"/>
      <family val="2"/>
    </font>
    <font>
      <sz val="10"/>
      <color rgb="FFFF0000"/>
      <name val="Arial"/>
      <family val="2"/>
    </font>
    <font>
      <b/>
      <sz val="10"/>
      <color rgb="FFFF0000"/>
      <name val="Arial"/>
      <family val="2"/>
    </font>
    <font>
      <sz val="14"/>
      <color theme="1" tint="0.249977111117893"/>
      <name val="Calibri"/>
      <family val="2"/>
      <scheme val="minor"/>
    </font>
    <font>
      <sz val="11"/>
      <color theme="1" tint="0.249977111117893"/>
      <name val="Calibri"/>
      <family val="2"/>
      <scheme val="minor"/>
    </font>
    <font>
      <b/>
      <sz val="9"/>
      <color theme="1" tint="0.249977111117893"/>
      <name val="Calibri"/>
      <family val="2"/>
      <scheme val="minor"/>
    </font>
    <font>
      <b/>
      <sz val="14"/>
      <color rgb="FFFD7E7B"/>
      <name val="Arial"/>
      <family val="2"/>
    </font>
    <font>
      <b/>
      <sz val="9"/>
      <color rgb="FF00B050"/>
      <name val="Arial"/>
      <family val="2"/>
    </font>
    <font>
      <b/>
      <sz val="8"/>
      <color theme="1" tint="0.249977111117893"/>
      <name val="Arial"/>
      <family val="2"/>
    </font>
    <font>
      <sz val="8"/>
      <color theme="1" tint="0.249977111117893"/>
      <name val="Arial"/>
      <family val="2"/>
    </font>
    <font>
      <b/>
      <sz val="10"/>
      <color rgb="FFC00000"/>
      <name val="Arial"/>
      <family val="2"/>
    </font>
    <font>
      <b/>
      <sz val="10"/>
      <color theme="0"/>
      <name val="Arial"/>
      <family val="2"/>
    </font>
    <font>
      <i/>
      <sz val="10"/>
      <color theme="1"/>
      <name val="Arial"/>
      <family val="2"/>
    </font>
    <font>
      <sz val="16"/>
      <color indexed="9"/>
      <name val="Arial"/>
      <family val="2"/>
    </font>
    <font>
      <sz val="10"/>
      <color rgb="FFC00000"/>
      <name val="Arial"/>
      <family val="2"/>
    </font>
    <font>
      <sz val="8"/>
      <name val="Arial"/>
      <family val="2"/>
    </font>
    <font>
      <b/>
      <sz val="12"/>
      <color theme="1" tint="0.249977111117893"/>
      <name val="Arial"/>
      <family val="2"/>
    </font>
    <font>
      <b/>
      <sz val="11"/>
      <color theme="1"/>
      <name val="Arial"/>
      <family val="2"/>
    </font>
    <font>
      <sz val="14"/>
      <color rgb="FFC00000"/>
      <name val="Arial"/>
      <family val="2"/>
    </font>
    <font>
      <sz val="11"/>
      <color theme="0"/>
      <name val="Arial"/>
      <family val="2"/>
    </font>
    <font>
      <sz val="40"/>
      <color rgb="FF25346A"/>
      <name val="Arial"/>
      <family val="2"/>
    </font>
    <font>
      <b/>
      <sz val="12"/>
      <color rgb="FFFF0000"/>
      <name val="Arial"/>
      <family val="2"/>
    </font>
    <font>
      <sz val="28"/>
      <color rgb="FF25346A"/>
      <name val="Arial"/>
      <family val="2"/>
    </font>
    <font>
      <sz val="9"/>
      <color indexed="81"/>
      <name val="Segoe UI"/>
      <family val="2"/>
    </font>
    <font>
      <b/>
      <sz val="9"/>
      <color indexed="81"/>
      <name val="Segoe UI"/>
      <family val="2"/>
    </font>
    <font>
      <sz val="8"/>
      <color theme="0"/>
      <name val="Arial"/>
      <family val="2"/>
    </font>
    <font>
      <b/>
      <sz val="16"/>
      <color theme="0"/>
      <name val="Arial"/>
      <family val="2"/>
    </font>
    <font>
      <sz val="12"/>
      <color theme="0"/>
      <name val="Arial"/>
      <family val="2"/>
    </font>
    <font>
      <b/>
      <sz val="16"/>
      <color theme="1"/>
      <name val="Arial"/>
      <family val="2"/>
    </font>
    <font>
      <b/>
      <sz val="8"/>
      <color indexed="81"/>
      <name val="Tahoma"/>
      <family val="2"/>
    </font>
    <font>
      <sz val="8"/>
      <color indexed="81"/>
      <name val="Tahoma"/>
      <family val="2"/>
    </font>
    <font>
      <i/>
      <sz val="10"/>
      <color theme="1" tint="0.499984740745262"/>
      <name val="Arial"/>
      <family val="2"/>
    </font>
    <font>
      <sz val="11"/>
      <color theme="0" tint="-0.499984740745262"/>
      <name val="Arial"/>
      <family val="2"/>
    </font>
    <font>
      <b/>
      <sz val="10"/>
      <color theme="1" tint="0.249977111117893"/>
      <name val="Arial"/>
      <family val="2"/>
    </font>
    <font>
      <b/>
      <sz val="20"/>
      <color theme="1"/>
      <name val="Arial"/>
      <family val="2"/>
    </font>
    <font>
      <sz val="14"/>
      <color theme="1"/>
      <name val="Arial"/>
      <family val="2"/>
    </font>
    <font>
      <sz val="20"/>
      <color rgb="FFFF0000"/>
      <name val="Wingdings"/>
      <charset val="2"/>
    </font>
    <font>
      <sz val="20"/>
      <color rgb="FF92D050"/>
      <name val="Wingdings"/>
      <charset val="2"/>
    </font>
  </fonts>
  <fills count="53">
    <fill>
      <patternFill patternType="none"/>
    </fill>
    <fill>
      <patternFill patternType="gray125"/>
    </fill>
    <fill>
      <patternFill patternType="solid">
        <fgColor theme="0" tint="-0.14996795556505021"/>
        <bgColor indexed="64"/>
      </patternFill>
    </fill>
    <fill>
      <patternFill patternType="solid">
        <fgColor rgb="FFFFFFCC"/>
        <bgColor indexed="64"/>
      </patternFill>
    </fill>
    <fill>
      <patternFill patternType="mediumGray">
        <fgColor theme="1" tint="0.34998626667073579"/>
        <bgColor indexed="65"/>
      </patternFill>
    </fill>
    <fill>
      <patternFill patternType="lightUp">
        <fgColor indexed="23"/>
        <bgColor indexed="9"/>
      </patternFill>
    </fill>
    <fill>
      <patternFill patternType="solid">
        <fgColor theme="0"/>
        <bgColor indexed="64"/>
      </patternFill>
    </fill>
    <fill>
      <patternFill patternType="lightVertical">
        <fgColor theme="6" tint="0.39994506668294322"/>
        <bgColor indexed="9"/>
      </patternFill>
    </fill>
    <fill>
      <patternFill patternType="lightVertical">
        <fgColor rgb="FFFFC000"/>
        <bgColor indexed="9"/>
      </patternFill>
    </fill>
    <fill>
      <patternFill patternType="lightVertical">
        <fgColor rgb="FFC00000"/>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3"/>
        <bgColor indexed="64"/>
      </patternFill>
    </fill>
    <fill>
      <patternFill patternType="solid">
        <fgColor theme="9" tint="0.59996337778862885"/>
        <bgColor indexed="64"/>
      </patternFill>
    </fill>
    <fill>
      <patternFill patternType="solid">
        <fgColor rgb="FF25346A"/>
        <bgColor indexed="64"/>
      </patternFill>
    </fill>
    <fill>
      <patternFill patternType="solid">
        <fgColor theme="0" tint="-0.249977111117893"/>
        <bgColor indexed="64"/>
      </patternFill>
    </fill>
    <fill>
      <patternFill patternType="lightUp">
        <fgColor indexed="23"/>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1"/>
        <bgColor indexed="64"/>
      </patternFill>
    </fill>
  </fills>
  <borders count="60">
    <border>
      <left/>
      <right/>
      <top/>
      <bottom/>
      <diagonal/>
    </border>
    <border>
      <left/>
      <right/>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dashed">
        <color theme="1" tint="0.34998626667073579"/>
      </top>
      <bottom/>
      <diagonal/>
    </border>
    <border>
      <left style="thin">
        <color auto="1"/>
      </left>
      <right style="thin">
        <color auto="1"/>
      </right>
      <top style="thin">
        <color auto="1"/>
      </top>
      <bottom style="thin">
        <color auto="1"/>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double">
        <color theme="1" tint="0.34998626667073579"/>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style="hair">
        <color auto="1"/>
      </left>
      <right style="hair">
        <color auto="1"/>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auto="1"/>
      </bottom>
      <diagonal/>
    </border>
    <border>
      <left style="thin">
        <color rgb="FFC00000"/>
      </left>
      <right style="thin">
        <color rgb="FFC00000"/>
      </right>
      <top style="thin">
        <color rgb="FFC00000"/>
      </top>
      <bottom style="thin">
        <color rgb="FFC00000"/>
      </bottom>
      <diagonal/>
    </border>
    <border>
      <left style="thin">
        <color indexed="55"/>
      </left>
      <right style="thin">
        <color indexed="55"/>
      </right>
      <top style="thin">
        <color indexed="55"/>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theme="1"/>
      </left>
      <right/>
      <top style="thin">
        <color theme="0"/>
      </top>
      <bottom style="thin">
        <color theme="0"/>
      </bottom>
      <diagonal/>
    </border>
    <border>
      <left/>
      <right/>
      <top style="thin">
        <color theme="0"/>
      </top>
      <bottom style="thin">
        <color theme="0"/>
      </bottom>
      <diagonal/>
    </border>
    <border>
      <left/>
      <right style="double">
        <color theme="1"/>
      </right>
      <top style="thin">
        <color theme="0"/>
      </top>
      <bottom style="thin">
        <color theme="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style="thin">
        <color auto="1"/>
      </left>
      <right/>
      <top style="thin">
        <color auto="1"/>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s>
  <cellStyleXfs count="89">
    <xf numFmtId="0" fontId="0" fillId="0" borderId="0"/>
    <xf numFmtId="0" fontId="2" fillId="0" borderId="1" applyNumberFormat="0" applyAlignment="0"/>
    <xf numFmtId="0" fontId="41" fillId="0" borderId="0" applyNumberFormat="0" applyFill="0" applyBorder="0" applyAlignment="0"/>
    <xf numFmtId="0" fontId="3" fillId="0" borderId="0" applyNumberFormat="0" applyFill="0" applyBorder="0" applyAlignment="0"/>
    <xf numFmtId="0" fontId="4" fillId="2" borderId="2" applyNumberFormat="0" applyAlignment="0"/>
    <xf numFmtId="0" fontId="5" fillId="2" borderId="2" applyNumberFormat="0" applyAlignment="0" applyProtection="0"/>
    <xf numFmtId="0" fontId="4" fillId="0" borderId="0" applyNumberFormat="0" applyFill="0" applyBorder="0" applyAlignment="0"/>
    <xf numFmtId="0" fontId="6" fillId="0" borderId="0" applyNumberFormat="0" applyFill="0" applyBorder="0" applyAlignment="0"/>
    <xf numFmtId="0" fontId="5" fillId="0" borderId="3" applyNumberFormat="0" applyFont="0" applyFill="0" applyAlignment="0" applyProtection="0"/>
    <xf numFmtId="0" fontId="5" fillId="0" borderId="5" applyNumberFormat="0" applyFont="0" applyFill="0" applyAlignment="0" applyProtection="0"/>
    <xf numFmtId="0" fontId="5" fillId="0" borderId="6" applyNumberFormat="0" applyFont="0" applyFill="0" applyAlignment="0" applyProtection="0"/>
    <xf numFmtId="0" fontId="5" fillId="0" borderId="7" applyNumberFormat="0" applyFont="0" applyFill="0" applyAlignment="0" applyProtection="0"/>
    <xf numFmtId="0" fontId="5" fillId="0" borderId="2" applyNumberFormat="0" applyAlignment="0"/>
    <xf numFmtId="178" fontId="5" fillId="0" borderId="0" applyFont="0" applyFill="0" applyBorder="0" applyAlignment="0" applyProtection="0"/>
    <xf numFmtId="0" fontId="8" fillId="2" borderId="2" applyNumberFormat="0">
      <alignment vertical="center"/>
    </xf>
    <xf numFmtId="0" fontId="5" fillId="3" borderId="2" applyNumberFormat="0" applyAlignment="0"/>
    <xf numFmtId="0" fontId="5" fillId="4" borderId="2" applyNumberFormat="0" applyFont="0" applyAlignment="0"/>
    <xf numFmtId="167" fontId="4" fillId="0" borderId="2">
      <alignment horizontal="center"/>
    </xf>
    <xf numFmtId="0" fontId="18" fillId="8" borderId="11">
      <alignment horizontal="center"/>
    </xf>
    <xf numFmtId="169" fontId="12" fillId="0" borderId="9">
      <alignment horizontal="center"/>
    </xf>
    <xf numFmtId="0" fontId="13" fillId="0" borderId="0" applyFill="0" applyBorder="0">
      <alignment vertical="center"/>
    </xf>
    <xf numFmtId="0" fontId="20" fillId="3" borderId="10" applyNumberFormat="0" applyAlignment="0">
      <alignment vertical="center"/>
    </xf>
    <xf numFmtId="0" fontId="19" fillId="43" borderId="0"/>
    <xf numFmtId="0" fontId="16" fillId="43" borderId="0"/>
    <xf numFmtId="0" fontId="18" fillId="7" borderId="11">
      <alignment horizontal="center"/>
    </xf>
    <xf numFmtId="0" fontId="18" fillId="9" borderId="11">
      <alignment horizontal="center"/>
    </xf>
    <xf numFmtId="0" fontId="57" fillId="46" borderId="11" applyNumberFormat="0">
      <alignment vertical="center"/>
    </xf>
    <xf numFmtId="168" fontId="4" fillId="0" borderId="2">
      <alignment horizontal="center"/>
    </xf>
    <xf numFmtId="165"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2"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10"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9" fillId="13" borderId="15" applyNumberFormat="0" applyAlignment="0" applyProtection="0"/>
    <xf numFmtId="0" fontId="30" fillId="14" borderId="16" applyNumberFormat="0" applyAlignment="0" applyProtection="0"/>
    <xf numFmtId="0" fontId="31" fillId="14" borderId="15" applyNumberFormat="0" applyAlignment="0" applyProtection="0"/>
    <xf numFmtId="0" fontId="32" fillId="0" borderId="17" applyNumberFormat="0" applyFill="0" applyAlignment="0" applyProtection="0"/>
    <xf numFmtId="0" fontId="33" fillId="15" borderId="18" applyNumberFormat="0" applyAlignment="0" applyProtection="0"/>
    <xf numFmtId="0" fontId="34" fillId="0" borderId="0" applyNumberFormat="0" applyFill="0" applyBorder="0" applyAlignment="0" applyProtection="0"/>
    <xf numFmtId="0" fontId="21" fillId="16" borderId="19" applyNumberFormat="0" applyFont="0" applyAlignment="0" applyProtection="0"/>
    <xf numFmtId="0" fontId="35" fillId="0" borderId="0" applyNumberFormat="0" applyFill="0" applyBorder="0" applyAlignment="0" applyProtection="0"/>
    <xf numFmtId="0" fontId="36" fillId="0" borderId="20" applyNumberFormat="0" applyFill="0" applyAlignment="0" applyProtection="0"/>
    <xf numFmtId="0" fontId="3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7" fillId="40" borderId="0" applyNumberFormat="0" applyBorder="0" applyAlignment="0" applyProtection="0"/>
    <xf numFmtId="171" fontId="12" fillId="0" borderId="9">
      <alignment horizontal="center"/>
      <protection locked="0"/>
    </xf>
    <xf numFmtId="0" fontId="38" fillId="41" borderId="0" applyNumberFormat="0" applyProtection="0">
      <alignment horizontal="left"/>
    </xf>
    <xf numFmtId="0" fontId="38" fillId="41" borderId="0" applyNumberFormat="0" applyProtection="0">
      <alignment horizontal="left"/>
    </xf>
    <xf numFmtId="166" fontId="21" fillId="0" borderId="0" applyFont="0" applyFill="0" applyBorder="0" applyAlignment="0" applyProtection="0"/>
    <xf numFmtId="176" fontId="15" fillId="0" borderId="0" applyFont="0" applyFill="0" applyBorder="0" applyAlignment="0" applyProtection="0"/>
    <xf numFmtId="177" fontId="40" fillId="42" borderId="22"/>
    <xf numFmtId="179" fontId="5" fillId="6" borderId="0" applyFont="0" applyFill="0" applyBorder="0" applyAlignment="0" applyProtection="0">
      <alignment horizontal="right"/>
    </xf>
    <xf numFmtId="0" fontId="17" fillId="43" borderId="0"/>
    <xf numFmtId="0" fontId="7" fillId="43" borderId="4" applyNumberFormat="0">
      <alignment horizontal="centerContinuous" vertical="center" wrapText="1"/>
    </xf>
    <xf numFmtId="0" fontId="56" fillId="0" borderId="0" applyNumberFormat="0" applyProtection="0"/>
    <xf numFmtId="0" fontId="5" fillId="0" borderId="23" applyNumberFormat="0"/>
    <xf numFmtId="0" fontId="48" fillId="0" borderId="0" applyNumberFormat="0" applyFill="0" applyBorder="0" applyAlignment="0" applyProtection="0"/>
    <xf numFmtId="180" fontId="55" fillId="45" borderId="38"/>
    <xf numFmtId="0" fontId="21" fillId="0" borderId="0"/>
    <xf numFmtId="9" fontId="1" fillId="0" borderId="0" applyFont="0" applyFill="0" applyBorder="0" applyAlignment="0" applyProtection="0"/>
  </cellStyleXfs>
  <cellXfs count="300">
    <xf numFmtId="0" fontId="0" fillId="0" borderId="0" xfId="0"/>
    <xf numFmtId="0" fontId="41" fillId="0" borderId="0" xfId="2"/>
    <xf numFmtId="0" fontId="16" fillId="43" borderId="0" xfId="23"/>
    <xf numFmtId="0" fontId="2" fillId="0" borderId="1" xfId="1"/>
    <xf numFmtId="0" fontId="0" fillId="0" borderId="0" xfId="0"/>
    <xf numFmtId="0" fontId="3" fillId="0" borderId="0" xfId="3"/>
    <xf numFmtId="0" fontId="0" fillId="0" borderId="0" xfId="0" applyAlignment="1">
      <alignment horizontal="right"/>
    </xf>
    <xf numFmtId="0" fontId="4" fillId="2" borderId="2" xfId="4" applyAlignment="1">
      <alignment horizontal="right"/>
    </xf>
    <xf numFmtId="166" fontId="4" fillId="2" borderId="2" xfId="4" applyNumberFormat="1" applyAlignment="1">
      <alignment horizontal="right"/>
    </xf>
    <xf numFmtId="0" fontId="5" fillId="2" borderId="2" xfId="5"/>
    <xf numFmtId="0" fontId="4" fillId="0" borderId="0" xfId="6"/>
    <xf numFmtId="0" fontId="6" fillId="0" borderId="0" xfId="7"/>
    <xf numFmtId="0" fontId="0" fillId="0" borderId="3" xfId="8" applyFont="1"/>
    <xf numFmtId="0" fontId="0" fillId="0" borderId="0" xfId="0"/>
    <xf numFmtId="0" fontId="0" fillId="0" borderId="5" xfId="9" applyFont="1"/>
    <xf numFmtId="0" fontId="0" fillId="0" borderId="6" xfId="10" applyFont="1"/>
    <xf numFmtId="0" fontId="0" fillId="0" borderId="0" xfId="0"/>
    <xf numFmtId="0" fontId="0" fillId="0" borderId="7" xfId="11" applyFont="1"/>
    <xf numFmtId="0" fontId="5" fillId="0" borderId="2" xfId="12"/>
    <xf numFmtId="178" fontId="0" fillId="0" borderId="0" xfId="13" applyFont="1"/>
    <xf numFmtId="0" fontId="8" fillId="2" borderId="2" xfId="14">
      <alignment vertical="center"/>
    </xf>
    <xf numFmtId="0" fontId="0" fillId="3" borderId="2" xfId="15" applyFont="1"/>
    <xf numFmtId="0" fontId="4" fillId="2" borderId="2" xfId="4"/>
    <xf numFmtId="0" fontId="0" fillId="0" borderId="0" xfId="0"/>
    <xf numFmtId="0" fontId="0" fillId="4" borderId="2" xfId="16" applyFont="1"/>
    <xf numFmtId="0" fontId="18" fillId="8" borderId="11" xfId="18">
      <alignment horizontal="center"/>
    </xf>
    <xf numFmtId="0" fontId="5" fillId="0" borderId="0" xfId="0" applyFont="1"/>
    <xf numFmtId="0" fontId="9" fillId="0" borderId="0" xfId="6" applyFont="1"/>
    <xf numFmtId="0" fontId="4" fillId="2" borderId="2" xfId="4" applyAlignment="1">
      <alignment horizontal="center"/>
    </xf>
    <xf numFmtId="2" fontId="4" fillId="2" borderId="2" xfId="4" applyNumberFormat="1" applyAlignment="1">
      <alignment horizontal="center"/>
    </xf>
    <xf numFmtId="2" fontId="10" fillId="2" borderId="2" xfId="4" applyNumberFormat="1" applyFont="1" applyAlignment="1">
      <alignment horizontal="center"/>
    </xf>
    <xf numFmtId="167" fontId="4" fillId="0" borderId="2" xfId="17" applyNumberFormat="1">
      <alignment horizontal="center"/>
    </xf>
    <xf numFmtId="0" fontId="11" fillId="0" borderId="0" xfId="0" applyFont="1" applyAlignment="1">
      <alignment horizontal="center" vertical="center"/>
    </xf>
    <xf numFmtId="0" fontId="0" fillId="0" borderId="0" xfId="0" quotePrefix="1" applyAlignment="1">
      <alignment horizontal="center"/>
    </xf>
    <xf numFmtId="169" fontId="12" fillId="0" borderId="9" xfId="19" applyNumberFormat="1" applyFont="1" applyProtection="1">
      <alignment horizontal="center"/>
      <protection locked="0"/>
    </xf>
    <xf numFmtId="0" fontId="0" fillId="0" borderId="0" xfId="0" applyAlignment="1">
      <alignment horizontal="center"/>
    </xf>
    <xf numFmtId="0" fontId="13" fillId="0" borderId="0" xfId="20">
      <alignment vertical="center"/>
    </xf>
    <xf numFmtId="0" fontId="14" fillId="3" borderId="10" xfId="21" applyFont="1" applyAlignment="1">
      <alignment horizontal="center" vertical="center"/>
    </xf>
    <xf numFmtId="0" fontId="0" fillId="0" borderId="0" xfId="0"/>
    <xf numFmtId="0" fontId="2" fillId="0" borderId="1" xfId="1" applyAlignment="1">
      <alignment horizontal="left"/>
    </xf>
    <xf numFmtId="0" fontId="0" fillId="0" borderId="0" xfId="0"/>
    <xf numFmtId="0" fontId="18" fillId="7" borderId="11" xfId="24">
      <alignment horizontal="center"/>
    </xf>
    <xf numFmtId="0" fontId="18" fillId="9" borderId="11" xfId="25">
      <alignment horizontal="center"/>
    </xf>
    <xf numFmtId="0" fontId="57" fillId="46" borderId="11" xfId="26">
      <alignment vertical="center"/>
    </xf>
    <xf numFmtId="168" fontId="4" fillId="0" borderId="2" xfId="27">
      <alignment horizontal="center"/>
    </xf>
    <xf numFmtId="171" fontId="12" fillId="0" borderId="9" xfId="74">
      <alignment horizontal="center"/>
      <protection locked="0"/>
    </xf>
    <xf numFmtId="0" fontId="0" fillId="0" borderId="0" xfId="0"/>
    <xf numFmtId="0" fontId="5" fillId="0" borderId="2" xfId="12" applyAlignment="1">
      <alignment horizontal="center"/>
    </xf>
    <xf numFmtId="0" fontId="0" fillId="0" borderId="0" xfId="0"/>
    <xf numFmtId="172" fontId="4" fillId="0" borderId="0" xfId="6" applyNumberFormat="1" applyAlignment="1">
      <alignment horizontal="left"/>
    </xf>
    <xf numFmtId="173" fontId="57" fillId="46" borderId="11" xfId="26" applyNumberFormat="1" applyAlignment="1">
      <alignment horizontal="center"/>
    </xf>
    <xf numFmtId="174" fontId="57" fillId="46" borderId="11" xfId="26" applyNumberFormat="1" applyAlignment="1">
      <alignment horizontal="center"/>
    </xf>
    <xf numFmtId="175" fontId="15" fillId="6" borderId="21" xfId="0" applyNumberFormat="1" applyFont="1" applyFill="1" applyBorder="1"/>
    <xf numFmtId="166" fontId="0" fillId="0" borderId="0" xfId="77" applyFont="1"/>
    <xf numFmtId="0" fontId="0" fillId="0" borderId="0" xfId="0"/>
    <xf numFmtId="176" fontId="0" fillId="0" borderId="0" xfId="78" applyFont="1"/>
    <xf numFmtId="177" fontId="40" fillId="42" borderId="22" xfId="79"/>
    <xf numFmtId="179" fontId="5" fillId="6" borderId="0" xfId="80" applyFont="1" applyFill="1" applyBorder="1" applyAlignment="1">
      <alignment horizontal="right"/>
    </xf>
    <xf numFmtId="0" fontId="0" fillId="0" borderId="0" xfId="0"/>
    <xf numFmtId="0" fontId="19" fillId="43" borderId="0" xfId="22"/>
    <xf numFmtId="0" fontId="17" fillId="43" borderId="0" xfId="81"/>
    <xf numFmtId="0" fontId="7" fillId="43" borderId="4" xfId="82">
      <alignment horizontal="centerContinuous" vertical="center" wrapText="1"/>
    </xf>
    <xf numFmtId="170" fontId="7" fillId="43" borderId="4" xfId="82" applyNumberFormat="1">
      <alignment horizontal="centerContinuous" vertical="center" wrapText="1"/>
    </xf>
    <xf numFmtId="0" fontId="44" fillId="0" borderId="0" xfId="0" applyFont="1" applyAlignment="1">
      <alignment horizontal="right"/>
    </xf>
    <xf numFmtId="0" fontId="0" fillId="0" borderId="0" xfId="0" applyBorder="1"/>
    <xf numFmtId="0" fontId="0" fillId="0" borderId="0" xfId="0"/>
    <xf numFmtId="0" fontId="0" fillId="44" borderId="0" xfId="0" applyFill="1"/>
    <xf numFmtId="0" fontId="0" fillId="6" borderId="27" xfId="0" applyFill="1" applyBorder="1"/>
    <xf numFmtId="0" fontId="0" fillId="6" borderId="28" xfId="0" applyFill="1" applyBorder="1" applyAlignment="1"/>
    <xf numFmtId="0" fontId="0" fillId="6" borderId="29" xfId="0" applyFill="1" applyBorder="1" applyAlignment="1"/>
    <xf numFmtId="0" fontId="0" fillId="6" borderId="30" xfId="0" applyFill="1" applyBorder="1"/>
    <xf numFmtId="0" fontId="49" fillId="6" borderId="0" xfId="0" applyFont="1" applyFill="1" applyBorder="1" applyAlignment="1"/>
    <xf numFmtId="0" fontId="0" fillId="0" borderId="0" xfId="0" applyBorder="1" applyAlignment="1"/>
    <xf numFmtId="0" fontId="0" fillId="6" borderId="31" xfId="0" applyFill="1" applyBorder="1" applyAlignment="1"/>
    <xf numFmtId="0" fontId="0" fillId="0" borderId="0" xfId="0" applyAlignment="1"/>
    <xf numFmtId="0" fontId="0" fillId="43" borderId="32" xfId="0" applyFill="1" applyBorder="1"/>
    <xf numFmtId="0" fontId="0" fillId="43" borderId="33" xfId="0" applyFill="1" applyBorder="1"/>
    <xf numFmtId="0" fontId="0" fillId="43" borderId="34" xfId="0" applyFill="1" applyBorder="1"/>
    <xf numFmtId="0" fontId="0" fillId="6" borderId="31" xfId="0" applyFill="1" applyBorder="1"/>
    <xf numFmtId="0" fontId="50" fillId="6" borderId="0" xfId="0" applyFont="1" applyFill="1" applyBorder="1"/>
    <xf numFmtId="0" fontId="53" fillId="43" borderId="33" xfId="0" applyFont="1" applyFill="1" applyBorder="1"/>
    <xf numFmtId="0" fontId="36" fillId="43" borderId="33" xfId="0" applyFont="1" applyFill="1" applyBorder="1"/>
    <xf numFmtId="0" fontId="0" fillId="6" borderId="30" xfId="0" applyFont="1" applyFill="1" applyBorder="1"/>
    <xf numFmtId="0" fontId="0" fillId="6" borderId="35" xfId="0" applyFill="1" applyBorder="1"/>
    <xf numFmtId="0" fontId="0" fillId="6" borderId="36" xfId="0" applyFill="1" applyBorder="1"/>
    <xf numFmtId="0" fontId="0" fillId="6" borderId="37" xfId="0" applyFill="1" applyBorder="1"/>
    <xf numFmtId="180" fontId="55" fillId="45" borderId="38" xfId="86"/>
    <xf numFmtId="180" fontId="55" fillId="5" borderId="8" xfId="86" applyFill="1" applyBorder="1"/>
    <xf numFmtId="180" fontId="55" fillId="5" borderId="38" xfId="86" applyFill="1"/>
    <xf numFmtId="0" fontId="0" fillId="6" borderId="0" xfId="0" applyFill="1" applyBorder="1" applyAlignment="1"/>
    <xf numFmtId="0" fontId="16" fillId="43" borderId="0" xfId="23" applyAlignment="1">
      <alignment vertical="center"/>
    </xf>
    <xf numFmtId="0" fontId="57" fillId="46" borderId="25" xfId="26" applyBorder="1" applyAlignment="1">
      <alignment vertical="center"/>
    </xf>
    <xf numFmtId="0" fontId="57" fillId="46" borderId="26" xfId="26" applyBorder="1" applyAlignment="1">
      <alignment vertical="center"/>
    </xf>
    <xf numFmtId="0" fontId="0" fillId="47" borderId="0" xfId="0" applyFill="1"/>
    <xf numFmtId="0" fontId="41" fillId="47" borderId="0" xfId="2" applyFill="1" applyAlignment="1">
      <alignment vertical="center"/>
    </xf>
    <xf numFmtId="0" fontId="0" fillId="47" borderId="0" xfId="0" applyFill="1" applyAlignment="1">
      <alignment vertical="center"/>
    </xf>
    <xf numFmtId="14" fontId="57" fillId="46" borderId="11" xfId="26" applyNumberFormat="1" applyAlignment="1" applyProtection="1">
      <alignment horizontal="center" vertical="center"/>
      <protection locked="0"/>
    </xf>
    <xf numFmtId="0" fontId="57" fillId="46" borderId="24" xfId="26" applyBorder="1" applyAlignment="1" applyProtection="1">
      <alignment horizontal="centerContinuous" vertical="center"/>
    </xf>
    <xf numFmtId="0" fontId="57" fillId="46" borderId="25" xfId="26" applyBorder="1" applyAlignment="1" applyProtection="1">
      <alignment horizontal="centerContinuous" vertical="center"/>
    </xf>
    <xf numFmtId="0" fontId="57" fillId="46" borderId="26" xfId="26" applyBorder="1" applyAlignment="1" applyProtection="1">
      <alignment horizontal="centerContinuous" vertical="center"/>
    </xf>
    <xf numFmtId="0" fontId="21" fillId="47" borderId="0" xfId="0" applyFont="1" applyFill="1" applyAlignment="1">
      <alignment vertical="center"/>
    </xf>
    <xf numFmtId="0" fontId="3" fillId="47" borderId="0" xfId="3" applyFill="1" applyAlignment="1">
      <alignment vertical="center"/>
    </xf>
    <xf numFmtId="0" fontId="5" fillId="47" borderId="0" xfId="0" applyFont="1" applyFill="1" applyAlignment="1">
      <alignment vertical="center"/>
    </xf>
    <xf numFmtId="0" fontId="42" fillId="47" borderId="0" xfId="0" applyFont="1" applyFill="1" applyAlignment="1">
      <alignment horizontal="right" vertical="center"/>
    </xf>
    <xf numFmtId="172" fontId="4" fillId="47" borderId="0" xfId="6" applyNumberFormat="1" applyFill="1" applyAlignment="1">
      <alignment vertical="center"/>
    </xf>
    <xf numFmtId="0" fontId="46" fillId="47" borderId="0" xfId="0" applyFont="1" applyFill="1" applyAlignment="1">
      <alignment vertical="center"/>
    </xf>
    <xf numFmtId="0" fontId="47" fillId="47" borderId="0" xfId="0" applyFont="1" applyFill="1" applyAlignment="1">
      <alignment vertical="center"/>
    </xf>
    <xf numFmtId="179" fontId="43" fillId="47" borderId="0" xfId="83" applyNumberFormat="1" applyFont="1" applyFill="1" applyAlignment="1">
      <alignment horizontal="left" vertical="center"/>
    </xf>
    <xf numFmtId="0" fontId="4" fillId="47" borderId="0" xfId="6" applyFill="1" applyAlignment="1">
      <alignment vertical="center"/>
    </xf>
    <xf numFmtId="0" fontId="57" fillId="46" borderId="24" xfId="26" applyBorder="1" applyAlignment="1" applyProtection="1">
      <alignment horizontal="left" vertical="center" indent="1"/>
      <protection locked="0"/>
    </xf>
    <xf numFmtId="0" fontId="7" fillId="43" borderId="39" xfId="82" applyBorder="1">
      <alignment horizontal="centerContinuous" vertical="center" wrapText="1"/>
    </xf>
    <xf numFmtId="0" fontId="7" fillId="43" borderId="40" xfId="82" applyBorder="1">
      <alignment horizontal="centerContinuous" vertical="center" wrapText="1"/>
    </xf>
    <xf numFmtId="0" fontId="0" fillId="47" borderId="0" xfId="0" applyFill="1" applyAlignment="1">
      <alignment horizontal="center" vertical="center"/>
    </xf>
    <xf numFmtId="0" fontId="0" fillId="6" borderId="0" xfId="0" applyFill="1" applyBorder="1"/>
    <xf numFmtId="0" fontId="59" fillId="0" borderId="0" xfId="87" applyFont="1"/>
    <xf numFmtId="0" fontId="58" fillId="0" borderId="0" xfId="87" applyFont="1"/>
    <xf numFmtId="0" fontId="21" fillId="0" borderId="0" xfId="87"/>
    <xf numFmtId="0" fontId="60" fillId="0" borderId="0" xfId="85" applyFont="1"/>
    <xf numFmtId="0" fontId="54" fillId="0" borderId="0" xfId="87" applyFont="1"/>
    <xf numFmtId="0" fontId="52" fillId="0" borderId="0" xfId="87" applyFont="1" applyAlignment="1">
      <alignment horizontal="right"/>
    </xf>
    <xf numFmtId="0" fontId="5" fillId="0" borderId="2" xfId="12" applyAlignment="1">
      <alignment vertical="center"/>
    </xf>
    <xf numFmtId="0" fontId="0" fillId="0" borderId="0" xfId="0" applyAlignment="1">
      <alignment horizontal="center" vertical="center"/>
    </xf>
    <xf numFmtId="0" fontId="0" fillId="0" borderId="0" xfId="0" applyAlignment="1">
      <alignment horizontal="left"/>
    </xf>
    <xf numFmtId="0" fontId="34" fillId="0" borderId="0" xfId="0" applyFont="1" applyAlignment="1">
      <alignment vertical="center"/>
    </xf>
    <xf numFmtId="0" fontId="0" fillId="47" borderId="0" xfId="0" applyFill="1" applyBorder="1" applyAlignment="1">
      <alignment vertical="center"/>
    </xf>
    <xf numFmtId="0" fontId="7" fillId="43" borderId="41" xfId="82" applyBorder="1">
      <alignment horizontal="centerContinuous" vertical="center" wrapText="1"/>
    </xf>
    <xf numFmtId="0" fontId="61" fillId="48" borderId="0" xfId="0" applyFont="1" applyFill="1"/>
    <xf numFmtId="0" fontId="0" fillId="0" borderId="0" xfId="0" applyNumberFormat="1"/>
    <xf numFmtId="0" fontId="0" fillId="49" borderId="0" xfId="0" applyFill="1"/>
    <xf numFmtId="0" fontId="0" fillId="0" borderId="0" xfId="0" quotePrefix="1"/>
    <xf numFmtId="0" fontId="62" fillId="0" borderId="0" xfId="0" applyFont="1" applyAlignment="1">
      <alignment vertical="center"/>
    </xf>
    <xf numFmtId="0" fontId="0" fillId="47" borderId="7" xfId="0" applyFill="1" applyBorder="1" applyAlignment="1">
      <alignment horizontal="left"/>
    </xf>
    <xf numFmtId="0" fontId="0" fillId="47" borderId="7" xfId="0" applyNumberFormat="1" applyFill="1" applyBorder="1"/>
    <xf numFmtId="181" fontId="0" fillId="0" borderId="0" xfId="0" applyNumberFormat="1" applyAlignment="1">
      <alignment horizontal="center" vertical="center"/>
    </xf>
    <xf numFmtId="0" fontId="56" fillId="0" borderId="0" xfId="83" applyAlignment="1">
      <alignment horizontal="center" vertical="center"/>
    </xf>
    <xf numFmtId="0" fontId="2" fillId="47" borderId="1" xfId="1" applyFill="1" applyAlignment="1">
      <alignment vertical="center"/>
    </xf>
    <xf numFmtId="0" fontId="0" fillId="6" borderId="0" xfId="0" applyFill="1" applyAlignment="1">
      <alignment vertical="center"/>
    </xf>
    <xf numFmtId="0" fontId="0" fillId="6" borderId="0" xfId="0" applyFill="1"/>
    <xf numFmtId="0" fontId="46" fillId="6" borderId="0" xfId="0" applyFont="1" applyFill="1" applyAlignment="1">
      <alignment vertical="center"/>
    </xf>
    <xf numFmtId="0" fontId="45" fillId="6" borderId="0" xfId="0" applyFont="1" applyFill="1"/>
    <xf numFmtId="0" fontId="64" fillId="0" borderId="0" xfId="0" applyFont="1" applyAlignment="1">
      <alignment vertical="center"/>
    </xf>
    <xf numFmtId="0" fontId="64" fillId="47" borderId="0" xfId="0" applyFont="1" applyFill="1" applyAlignment="1">
      <alignment vertical="center"/>
    </xf>
    <xf numFmtId="0" fontId="63" fillId="0" borderId="0" xfId="0" applyFont="1" applyAlignment="1">
      <alignment vertical="center"/>
    </xf>
    <xf numFmtId="0" fontId="0" fillId="0" borderId="0" xfId="0" pivotButton="1"/>
    <xf numFmtId="0" fontId="7" fillId="43" borderId="0" xfId="0" applyFont="1" applyFill="1" applyAlignment="1">
      <alignment horizontal="left" vertical="center" wrapText="1"/>
    </xf>
    <xf numFmtId="0" fontId="0" fillId="43" borderId="0" xfId="0" applyFill="1"/>
    <xf numFmtId="0" fontId="0" fillId="47" borderId="0" xfId="0" applyNumberFormat="1" applyFill="1"/>
    <xf numFmtId="0" fontId="0" fillId="47" borderId="0" xfId="0" applyFill="1" applyAlignment="1">
      <alignment horizontal="left"/>
    </xf>
    <xf numFmtId="9" fontId="0" fillId="0" borderId="0" xfId="0" applyNumberFormat="1"/>
    <xf numFmtId="181" fontId="65" fillId="0" borderId="0" xfId="88" applyNumberFormat="1" applyFont="1" applyAlignment="1">
      <alignment horizontal="left" vertical="center"/>
    </xf>
    <xf numFmtId="181" fontId="67" fillId="0" borderId="0" xfId="88" applyNumberFormat="1" applyFont="1" applyBorder="1" applyAlignment="1">
      <alignment horizontal="left" vertical="center"/>
    </xf>
    <xf numFmtId="0" fontId="69" fillId="0" borderId="0" xfId="0" applyFont="1" applyAlignment="1">
      <alignment horizontal="left" vertical="center"/>
    </xf>
    <xf numFmtId="14" fontId="69" fillId="0" borderId="0" xfId="88" applyNumberFormat="1" applyFont="1" applyFill="1" applyAlignment="1">
      <alignment horizontal="left" vertical="center"/>
    </xf>
    <xf numFmtId="14" fontId="68" fillId="0" borderId="0" xfId="88" applyNumberFormat="1" applyFont="1" applyFill="1" applyAlignment="1">
      <alignment horizontal="left" vertical="center"/>
    </xf>
    <xf numFmtId="0" fontId="48" fillId="47" borderId="0" xfId="85" applyFill="1" applyAlignment="1">
      <alignment vertical="center"/>
    </xf>
    <xf numFmtId="183" fontId="14" fillId="6" borderId="0" xfId="88" applyNumberFormat="1" applyFont="1" applyFill="1" applyAlignment="1">
      <alignment vertical="center"/>
    </xf>
    <xf numFmtId="0" fontId="0" fillId="47" borderId="0" xfId="0" quotePrefix="1" applyFill="1" applyAlignment="1">
      <alignment vertical="center"/>
    </xf>
    <xf numFmtId="0" fontId="5" fillId="0" borderId="2" xfId="12" applyAlignment="1">
      <alignment horizontal="center" vertical="center"/>
    </xf>
    <xf numFmtId="0" fontId="0" fillId="0" borderId="0" xfId="0" applyFont="1"/>
    <xf numFmtId="0" fontId="16" fillId="43" borderId="0" xfId="23" applyNumberFormat="1" applyAlignment="1">
      <alignment vertical="center"/>
    </xf>
    <xf numFmtId="0" fontId="73" fillId="43" borderId="0" xfId="23" applyFont="1" applyAlignment="1">
      <alignment vertical="center"/>
    </xf>
    <xf numFmtId="0" fontId="61" fillId="0" borderId="0" xfId="0" applyFont="1" applyAlignment="1">
      <alignment vertical="center"/>
    </xf>
    <xf numFmtId="175" fontId="70" fillId="0" borderId="0" xfId="77" applyNumberFormat="1" applyFont="1" applyFill="1" applyAlignment="1">
      <alignment horizontal="center" vertical="center"/>
    </xf>
    <xf numFmtId="175" fontId="70" fillId="0" borderId="0" xfId="88" applyNumberFormat="1" applyFont="1" applyFill="1" applyAlignment="1">
      <alignment horizontal="center" vertical="center"/>
    </xf>
    <xf numFmtId="0" fontId="71" fillId="43" borderId="44" xfId="82" applyFont="1" applyFill="1" applyBorder="1" applyAlignment="1">
      <alignment horizontal="centerContinuous" vertical="center" wrapText="1"/>
    </xf>
    <xf numFmtId="0" fontId="68" fillId="0" borderId="0" xfId="0" applyFont="1" applyAlignment="1">
      <alignment horizontal="left" vertical="center"/>
    </xf>
    <xf numFmtId="0" fontId="5" fillId="0" borderId="0" xfId="12" applyBorder="1" applyAlignment="1">
      <alignment horizontal="center" vertical="center"/>
    </xf>
    <xf numFmtId="0" fontId="7" fillId="43" borderId="43" xfId="82" applyFont="1" applyFill="1" applyBorder="1" applyAlignment="1" applyProtection="1">
      <alignment horizontal="centerContinuous" vertical="center" wrapText="1"/>
    </xf>
    <xf numFmtId="179" fontId="0" fillId="0" borderId="0" xfId="0" applyNumberFormat="1" applyAlignment="1">
      <alignment horizontal="center"/>
    </xf>
    <xf numFmtId="0" fontId="0" fillId="0" borderId="0" xfId="0" applyBorder="1" applyAlignment="1">
      <alignment vertical="center"/>
    </xf>
    <xf numFmtId="0" fontId="7" fillId="43" borderId="0" xfId="0" applyFont="1" applyFill="1" applyAlignment="1">
      <alignment horizontal="centerContinuous" vertical="center" wrapText="1"/>
    </xf>
    <xf numFmtId="0" fontId="0" fillId="0" borderId="0" xfId="0" applyAlignment="1">
      <alignment vertical="center"/>
    </xf>
    <xf numFmtId="0" fontId="78" fillId="0" borderId="0" xfId="0" applyFont="1" applyAlignment="1">
      <alignment horizontal="center" vertical="center"/>
    </xf>
    <xf numFmtId="0" fontId="80" fillId="47" borderId="0" xfId="0" applyFont="1" applyFill="1" applyBorder="1" applyAlignment="1">
      <alignment horizontal="center" vertical="center"/>
    </xf>
    <xf numFmtId="0" fontId="80" fillId="47" borderId="0" xfId="0" applyFont="1" applyFill="1" applyAlignment="1">
      <alignment horizontal="center" vertical="center"/>
    </xf>
    <xf numFmtId="0" fontId="0" fillId="43" borderId="0" xfId="0" applyFill="1" applyBorder="1"/>
    <xf numFmtId="0" fontId="81" fillId="48" borderId="0" xfId="0" applyFont="1" applyFill="1" applyAlignment="1">
      <alignment horizontal="right"/>
    </xf>
    <xf numFmtId="0" fontId="0" fillId="49" borderId="0" xfId="0" applyFill="1" applyAlignment="1">
      <alignment vertical="center"/>
    </xf>
    <xf numFmtId="0" fontId="37" fillId="0" borderId="0" xfId="0" applyFont="1" applyAlignment="1">
      <alignment vertical="center"/>
    </xf>
    <xf numFmtId="0" fontId="7" fillId="6" borderId="0" xfId="0" applyFont="1" applyFill="1" applyAlignment="1">
      <alignment vertical="center"/>
    </xf>
    <xf numFmtId="0" fontId="85" fillId="6" borderId="0" xfId="0" applyFont="1" applyFill="1" applyAlignment="1">
      <alignment horizontal="left" vertical="center"/>
    </xf>
    <xf numFmtId="0" fontId="85" fillId="0" borderId="0" xfId="0" applyFont="1" applyAlignment="1">
      <alignment horizontal="right" vertical="center"/>
    </xf>
    <xf numFmtId="0" fontId="7" fillId="47" borderId="0" xfId="0" applyFont="1" applyFill="1" applyAlignment="1">
      <alignment vertical="center"/>
    </xf>
    <xf numFmtId="0" fontId="86" fillId="6" borderId="0" xfId="0" applyFont="1" applyFill="1" applyAlignment="1">
      <alignment vertical="center"/>
    </xf>
    <xf numFmtId="0" fontId="7" fillId="0" borderId="0" xfId="0" applyFont="1" applyAlignment="1">
      <alignment vertical="center"/>
    </xf>
    <xf numFmtId="0" fontId="87" fillId="6" borderId="0" xfId="0" applyFont="1" applyFill="1"/>
    <xf numFmtId="0" fontId="5" fillId="49" borderId="0" xfId="0" applyFont="1" applyFill="1" applyAlignment="1">
      <alignment vertical="center"/>
    </xf>
    <xf numFmtId="0" fontId="41" fillId="49" borderId="0" xfId="2" applyFill="1" applyAlignment="1">
      <alignment vertical="center"/>
    </xf>
    <xf numFmtId="0" fontId="34" fillId="49" borderId="0" xfId="0" applyFont="1" applyFill="1" applyAlignment="1">
      <alignment vertical="center"/>
    </xf>
    <xf numFmtId="0" fontId="0" fillId="49" borderId="0" xfId="0" applyFill="1" applyAlignment="1">
      <alignment horizontal="center" vertical="center"/>
    </xf>
    <xf numFmtId="0" fontId="18" fillId="49" borderId="0" xfId="0" applyFont="1" applyFill="1" applyAlignment="1">
      <alignment vertical="center"/>
    </xf>
    <xf numFmtId="0" fontId="0" fillId="6" borderId="0" xfId="0" applyFill="1" applyBorder="1" applyAlignment="1">
      <alignment horizontal="center" vertical="center"/>
    </xf>
    <xf numFmtId="0" fontId="51" fillId="6" borderId="0" xfId="0" applyFont="1" applyFill="1" applyBorder="1"/>
    <xf numFmtId="0" fontId="52" fillId="6" borderId="0" xfId="0" applyFont="1" applyFill="1" applyBorder="1"/>
    <xf numFmtId="14" fontId="0" fillId="49" borderId="0" xfId="0" applyNumberFormat="1" applyFill="1" applyAlignment="1">
      <alignment vertical="center"/>
    </xf>
    <xf numFmtId="0" fontId="0" fillId="0" borderId="0" xfId="0" applyAlignment="1">
      <alignment vertical="center"/>
    </xf>
    <xf numFmtId="3" fontId="5" fillId="6" borderId="42" xfId="84" applyNumberFormat="1" applyFill="1" applyBorder="1" applyAlignment="1">
      <alignment horizontal="center" vertical="center"/>
    </xf>
    <xf numFmtId="0" fontId="7" fillId="43" borderId="51" xfId="82" applyBorder="1">
      <alignment horizontal="centerContinuous" vertical="center" wrapText="1"/>
    </xf>
    <xf numFmtId="0" fontId="7" fillId="43" borderId="48" xfId="82" applyBorder="1">
      <alignment horizontal="centerContinuous" vertical="center" wrapText="1"/>
    </xf>
    <xf numFmtId="0" fontId="88" fillId="0" borderId="0" xfId="0" applyFont="1" applyAlignment="1">
      <alignment vertical="center"/>
    </xf>
    <xf numFmtId="0" fontId="18" fillId="0" borderId="0" xfId="0" applyFont="1" applyAlignment="1">
      <alignment vertical="center"/>
    </xf>
    <xf numFmtId="0" fontId="18" fillId="6" borderId="0" xfId="0" applyFont="1" applyFill="1" applyAlignment="1">
      <alignment horizontal="right" vertical="center"/>
    </xf>
    <xf numFmtId="0" fontId="0" fillId="0" borderId="0" xfId="0" applyAlignment="1">
      <alignment vertical="center"/>
    </xf>
    <xf numFmtId="0" fontId="7" fillId="43" borderId="43" xfId="82" applyBorder="1">
      <alignment horizontal="centerContinuous" vertical="center" wrapText="1"/>
    </xf>
    <xf numFmtId="184" fontId="57" fillId="46" borderId="11" xfId="26" applyNumberFormat="1" applyProtection="1">
      <alignment vertical="center"/>
      <protection locked="0"/>
    </xf>
    <xf numFmtId="176" fontId="5" fillId="0" borderId="2" xfId="12" applyNumberFormat="1" applyAlignment="1">
      <alignment vertical="center"/>
    </xf>
    <xf numFmtId="0" fontId="61" fillId="47" borderId="0" xfId="0" applyFont="1" applyFill="1" applyAlignment="1" applyProtection="1">
      <alignment vertical="center"/>
      <protection hidden="1"/>
    </xf>
    <xf numFmtId="0" fontId="91" fillId="0" borderId="58" xfId="0" applyFont="1" applyBorder="1" applyAlignment="1">
      <alignment horizontal="left" vertical="center"/>
    </xf>
    <xf numFmtId="0" fontId="0" fillId="0" borderId="46" xfId="0" applyFont="1" applyBorder="1" applyAlignment="1">
      <alignment horizontal="center" vertical="center"/>
    </xf>
    <xf numFmtId="9" fontId="0" fillId="0" borderId="57" xfId="88" applyFont="1" applyBorder="1" applyAlignment="1">
      <alignment horizontal="center" vertical="center"/>
    </xf>
    <xf numFmtId="9" fontId="0" fillId="50" borderId="56" xfId="0" applyNumberFormat="1" applyFont="1" applyFill="1" applyBorder="1" applyAlignment="1">
      <alignment horizontal="left" vertical="center"/>
    </xf>
    <xf numFmtId="0" fontId="0" fillId="0" borderId="0" xfId="0" applyFont="1" applyAlignment="1">
      <alignment horizontal="center" vertical="center"/>
    </xf>
    <xf numFmtId="9" fontId="0" fillId="0" borderId="55" xfId="0" applyNumberFormat="1" applyFont="1" applyBorder="1" applyAlignment="1">
      <alignment horizontal="center" vertical="center"/>
    </xf>
    <xf numFmtId="9" fontId="0" fillId="48" borderId="56" xfId="0" applyNumberFormat="1" applyFont="1" applyFill="1" applyBorder="1" applyAlignment="1">
      <alignment horizontal="left" vertical="center"/>
    </xf>
    <xf numFmtId="9" fontId="0" fillId="51" borderId="56" xfId="0" applyNumberFormat="1" applyFont="1" applyFill="1" applyBorder="1" applyAlignment="1">
      <alignment horizontal="left" vertical="center"/>
    </xf>
    <xf numFmtId="0" fontId="0" fillId="0" borderId="0" xfId="0" applyFont="1" applyAlignment="1">
      <alignment vertical="center"/>
    </xf>
    <xf numFmtId="0" fontId="0" fillId="0" borderId="55" xfId="0" applyFont="1" applyBorder="1" applyAlignment="1">
      <alignment vertical="center"/>
    </xf>
    <xf numFmtId="9" fontId="91" fillId="0" borderId="54" xfId="0" applyNumberFormat="1" applyFont="1" applyBorder="1" applyAlignment="1">
      <alignment horizontal="left" vertical="center"/>
    </xf>
    <xf numFmtId="0" fontId="0" fillId="0" borderId="53" xfId="0" applyFont="1" applyBorder="1" applyAlignment="1">
      <alignment vertical="center"/>
    </xf>
    <xf numFmtId="0" fontId="0" fillId="0" borderId="52" xfId="0" applyFont="1" applyBorder="1" applyAlignment="1">
      <alignment vertical="center"/>
    </xf>
    <xf numFmtId="0" fontId="7" fillId="43" borderId="59" xfId="0" applyFont="1" applyFill="1" applyBorder="1" applyAlignment="1" applyProtection="1">
      <alignment horizontal="centerContinuous" vertical="center" wrapText="1"/>
    </xf>
    <xf numFmtId="0" fontId="7" fillId="43" borderId="59" xfId="0" applyNumberFormat="1" applyFont="1" applyFill="1" applyBorder="1" applyAlignment="1" applyProtection="1">
      <alignment horizontal="centerContinuous" vertical="center" wrapText="1"/>
    </xf>
    <xf numFmtId="0" fontId="7" fillId="43" borderId="59" xfId="0" applyFont="1" applyFill="1" applyBorder="1" applyAlignment="1" applyProtection="1">
      <alignment horizontal="left" vertical="center" wrapText="1"/>
    </xf>
    <xf numFmtId="0" fontId="18" fillId="47" borderId="0" xfId="0" applyFont="1" applyFill="1" applyBorder="1" applyAlignment="1">
      <alignment vertical="center"/>
    </xf>
    <xf numFmtId="14" fontId="0" fillId="47" borderId="0" xfId="0" applyNumberFormat="1" applyFill="1" applyAlignment="1">
      <alignment horizontal="left" vertical="center"/>
    </xf>
    <xf numFmtId="0" fontId="0" fillId="47" borderId="0" xfId="0" applyFill="1" applyAlignment="1">
      <alignment horizontal="left" vertical="center" indent="1"/>
    </xf>
    <xf numFmtId="0" fontId="92" fillId="47" borderId="0" xfId="0" applyFont="1" applyFill="1" applyBorder="1" applyAlignment="1">
      <alignment vertical="center"/>
    </xf>
    <xf numFmtId="0" fontId="0" fillId="47" borderId="0" xfId="0" applyFont="1" applyFill="1"/>
    <xf numFmtId="0" fontId="0" fillId="47" borderId="0" xfId="0" applyFont="1" applyFill="1" applyBorder="1" applyAlignment="1">
      <alignment vertical="center"/>
    </xf>
    <xf numFmtId="0" fontId="0" fillId="47" borderId="0" xfId="0" applyFont="1" applyFill="1" applyBorder="1" applyAlignment="1">
      <alignment horizontal="left" vertical="center" indent="1"/>
    </xf>
    <xf numFmtId="173" fontId="0" fillId="0" borderId="0" xfId="0" applyNumberFormat="1" applyAlignment="1">
      <alignment horizontal="center" vertical="center"/>
    </xf>
    <xf numFmtId="0" fontId="7" fillId="43" borderId="59" xfId="82" applyBorder="1">
      <alignment horizontal="centerContinuous" vertical="center" wrapText="1"/>
    </xf>
    <xf numFmtId="0" fontId="0" fillId="0" borderId="59" xfId="0" applyBorder="1" applyAlignment="1">
      <alignment vertical="center"/>
    </xf>
    <xf numFmtId="0" fontId="0" fillId="0" borderId="59" xfId="0" applyBorder="1" applyAlignment="1">
      <alignment horizontal="center" vertical="center"/>
    </xf>
    <xf numFmtId="0" fontId="72" fillId="47" borderId="0" xfId="0" applyFont="1" applyFill="1" applyAlignment="1">
      <alignment vertical="center"/>
    </xf>
    <xf numFmtId="0" fontId="57" fillId="46" borderId="11" xfId="26" applyProtection="1">
      <alignment vertical="center"/>
      <protection locked="0"/>
    </xf>
    <xf numFmtId="173" fontId="57" fillId="46" borderId="11" xfId="26" applyNumberFormat="1" applyAlignment="1" applyProtection="1">
      <alignment horizontal="center" vertical="center"/>
      <protection locked="0"/>
    </xf>
    <xf numFmtId="0" fontId="57" fillId="46" borderId="11" xfId="26" applyAlignment="1" applyProtection="1">
      <alignment horizontal="center" vertical="center"/>
      <protection locked="0"/>
    </xf>
    <xf numFmtId="0" fontId="74" fillId="46" borderId="11" xfId="26" applyFont="1" applyAlignment="1" applyProtection="1">
      <alignment horizontal="center" vertical="center"/>
      <protection locked="0"/>
    </xf>
    <xf numFmtId="185" fontId="57" fillId="46" borderId="11" xfId="26" applyNumberFormat="1" applyAlignment="1" applyProtection="1">
      <alignment horizontal="center" vertical="center"/>
      <protection locked="0"/>
    </xf>
    <xf numFmtId="0" fontId="57" fillId="46" borderId="44" xfId="26" applyFont="1" applyFill="1" applyBorder="1" applyAlignment="1" applyProtection="1">
      <alignment vertical="center"/>
      <protection locked="0"/>
    </xf>
    <xf numFmtId="0" fontId="57" fillId="46" borderId="11" xfId="26" applyFont="1" applyFill="1" applyBorder="1" applyAlignment="1" applyProtection="1">
      <alignment vertical="center"/>
      <protection locked="0"/>
    </xf>
    <xf numFmtId="0" fontId="57" fillId="46" borderId="45" xfId="26" applyFont="1" applyFill="1" applyBorder="1" applyAlignment="1" applyProtection="1">
      <alignment vertical="center"/>
      <protection locked="0"/>
    </xf>
    <xf numFmtId="182" fontId="57" fillId="46" borderId="11" xfId="26" applyNumberFormat="1" applyAlignment="1" applyProtection="1">
      <alignment horizontal="center" vertical="center"/>
      <protection locked="0"/>
    </xf>
    <xf numFmtId="182" fontId="57" fillId="46" borderId="49" xfId="26" applyNumberFormat="1" applyBorder="1" applyAlignment="1" applyProtection="1">
      <alignment horizontal="center" vertical="center"/>
      <protection locked="0"/>
    </xf>
    <xf numFmtId="9" fontId="57" fillId="46" borderId="11" xfId="26" applyNumberFormat="1" applyAlignment="1" applyProtection="1">
      <alignment horizontal="center" vertical="center"/>
      <protection locked="0"/>
    </xf>
    <xf numFmtId="0" fontId="57" fillId="46" borderId="50" xfId="26" applyBorder="1" applyProtection="1">
      <alignment vertical="center"/>
      <protection locked="0"/>
    </xf>
    <xf numFmtId="0" fontId="64" fillId="0" borderId="0" xfId="0" applyFont="1" applyAlignment="1">
      <alignment horizontal="center" vertical="center"/>
    </xf>
    <xf numFmtId="0" fontId="64" fillId="6" borderId="0" xfId="0" applyFont="1" applyFill="1" applyAlignment="1">
      <alignment vertical="center"/>
    </xf>
    <xf numFmtId="0" fontId="69" fillId="6" borderId="0" xfId="0" applyFont="1" applyFill="1" applyAlignment="1">
      <alignment horizontal="left" vertical="center"/>
    </xf>
    <xf numFmtId="0" fontId="68" fillId="6" borderId="0" xfId="0" applyFont="1" applyFill="1" applyAlignment="1">
      <alignment horizontal="left" vertical="center"/>
    </xf>
    <xf numFmtId="14" fontId="69" fillId="6" borderId="0" xfId="88" applyNumberFormat="1" applyFont="1" applyFill="1" applyAlignment="1">
      <alignment horizontal="left" vertical="center"/>
    </xf>
    <xf numFmtId="14" fontId="68" fillId="6" borderId="0" xfId="88" applyNumberFormat="1" applyFont="1" applyFill="1" applyAlignment="1">
      <alignment horizontal="left" vertical="center"/>
    </xf>
    <xf numFmtId="175" fontId="70" fillId="6" borderId="0" xfId="77" applyNumberFormat="1" applyFont="1" applyFill="1" applyAlignment="1">
      <alignment horizontal="center" vertical="center"/>
    </xf>
    <xf numFmtId="181" fontId="67" fillId="6" borderId="0" xfId="88" applyNumberFormat="1" applyFont="1" applyFill="1" applyBorder="1" applyAlignment="1">
      <alignment horizontal="left" vertical="center"/>
    </xf>
    <xf numFmtId="0" fontId="85" fillId="6" borderId="0" xfId="0" applyFont="1" applyFill="1" applyAlignment="1">
      <alignment horizontal="right" vertical="center"/>
    </xf>
    <xf numFmtId="0" fontId="64" fillId="6" borderId="0" xfId="0" applyFont="1" applyFill="1" applyAlignment="1">
      <alignment horizontal="center" vertical="center"/>
    </xf>
    <xf numFmtId="0" fontId="0" fillId="6" borderId="0" xfId="0" applyFill="1" applyAlignment="1"/>
    <xf numFmtId="0" fontId="66" fillId="6" borderId="0" xfId="0" applyFont="1" applyFill="1" applyAlignment="1">
      <alignment horizontal="right" vertical="center"/>
    </xf>
    <xf numFmtId="0" fontId="45" fillId="6" borderId="0" xfId="0" applyFont="1" applyFill="1" applyAlignment="1"/>
    <xf numFmtId="0" fontId="87" fillId="6" borderId="0" xfId="0" applyFont="1" applyFill="1" applyAlignment="1"/>
    <xf numFmtId="0" fontId="66" fillId="0" borderId="0" xfId="0" applyFont="1" applyAlignment="1">
      <alignment horizontal="right" vertical="center"/>
    </xf>
    <xf numFmtId="0" fontId="0" fillId="6" borderId="0" xfId="0" applyFill="1" applyBorder="1" applyAlignment="1">
      <alignment vertical="center"/>
    </xf>
    <xf numFmtId="0" fontId="18" fillId="6" borderId="0" xfId="0" applyFont="1" applyFill="1" applyBorder="1" applyAlignment="1">
      <alignment horizontal="center" vertical="center"/>
    </xf>
    <xf numFmtId="0" fontId="64" fillId="6" borderId="0" xfId="0" applyFont="1" applyFill="1" applyBorder="1" applyAlignment="1">
      <alignment vertical="center"/>
    </xf>
    <xf numFmtId="0" fontId="64" fillId="6" borderId="0" xfId="0" applyFont="1" applyFill="1" applyBorder="1" applyAlignment="1">
      <alignment horizontal="center" vertical="center"/>
    </xf>
    <xf numFmtId="0" fontId="68" fillId="6" borderId="0" xfId="0" applyFont="1" applyFill="1" applyBorder="1" applyAlignment="1">
      <alignment horizontal="left" vertical="center"/>
    </xf>
    <xf numFmtId="0" fontId="66" fillId="6" borderId="0" xfId="0" applyFont="1" applyFill="1" applyBorder="1" applyAlignment="1">
      <alignment horizontal="right" vertical="center"/>
    </xf>
    <xf numFmtId="0" fontId="45" fillId="6" borderId="0" xfId="0" applyFont="1" applyFill="1" applyBorder="1" applyAlignment="1"/>
    <xf numFmtId="0" fontId="69" fillId="6" borderId="0" xfId="0" applyFont="1" applyFill="1" applyBorder="1" applyAlignment="1">
      <alignment horizontal="left" vertical="center"/>
    </xf>
    <xf numFmtId="0" fontId="93" fillId="0" borderId="0" xfId="0" applyFont="1" applyAlignment="1">
      <alignment horizontal="left" vertical="center"/>
    </xf>
    <xf numFmtId="0" fontId="5" fillId="49" borderId="0" xfId="84" applyFill="1" applyBorder="1" applyAlignment="1">
      <alignment horizontal="center" vertical="center"/>
    </xf>
    <xf numFmtId="0" fontId="61" fillId="49" borderId="0" xfId="0" applyFont="1" applyFill="1" applyAlignment="1">
      <alignment horizontal="right" vertical="center"/>
    </xf>
    <xf numFmtId="0" fontId="58" fillId="47" borderId="0" xfId="0" applyFont="1" applyFill="1" applyBorder="1" applyAlignment="1" applyProtection="1">
      <alignment horizontal="center" vertical="center"/>
      <protection locked="0"/>
    </xf>
    <xf numFmtId="0" fontId="58" fillId="47" borderId="0" xfId="0" applyFont="1" applyFill="1" applyBorder="1" applyAlignment="1" applyProtection="1">
      <alignment vertical="center"/>
      <protection locked="0"/>
    </xf>
    <xf numFmtId="0" fontId="77" fillId="47" borderId="0" xfId="0" applyFont="1" applyFill="1" applyAlignment="1" applyProtection="1">
      <alignment horizontal="center" vertical="center"/>
      <protection locked="0"/>
    </xf>
    <xf numFmtId="0" fontId="0" fillId="0" borderId="0" xfId="0" applyAlignment="1">
      <alignment vertical="center"/>
    </xf>
    <xf numFmtId="0" fontId="0" fillId="52" borderId="0" xfId="0" applyFill="1" applyAlignment="1">
      <alignment vertical="center"/>
    </xf>
    <xf numFmtId="0" fontId="0" fillId="52" borderId="0" xfId="0" applyFill="1"/>
    <xf numFmtId="0" fontId="94" fillId="6" borderId="0" xfId="0" applyFont="1" applyFill="1" applyAlignment="1">
      <alignment horizontal="center" vertical="center"/>
    </xf>
    <xf numFmtId="0" fontId="95" fillId="0" borderId="0" xfId="0" applyFont="1" applyAlignment="1">
      <alignment vertical="center"/>
    </xf>
    <xf numFmtId="0" fontId="51" fillId="6" borderId="0" xfId="0" applyFont="1" applyFill="1" applyAlignment="1">
      <alignment horizontal="center" vertical="center"/>
    </xf>
    <xf numFmtId="0" fontId="0" fillId="52" borderId="0" xfId="0" applyFill="1" applyAlignment="1">
      <alignment vertical="top" wrapText="1"/>
    </xf>
    <xf numFmtId="0" fontId="96" fillId="52" borderId="0" xfId="0" applyFont="1" applyFill="1" applyAlignment="1">
      <alignment horizontal="center" vertical="top" wrapText="1"/>
    </xf>
    <xf numFmtId="0" fontId="97" fillId="52" borderId="0" xfId="0" applyFont="1" applyFill="1" applyAlignment="1">
      <alignment horizontal="center" vertical="top" wrapText="1"/>
    </xf>
    <xf numFmtId="0" fontId="0" fillId="52" borderId="0" xfId="0" applyFill="1" applyAlignment="1">
      <alignment horizontal="center"/>
    </xf>
    <xf numFmtId="0" fontId="66" fillId="0" borderId="0" xfId="0" applyFont="1" applyAlignment="1">
      <alignment horizontal="right" vertical="center" wrapText="1"/>
    </xf>
    <xf numFmtId="0" fontId="64" fillId="0" borderId="0" xfId="0" applyFont="1" applyAlignment="1">
      <alignment horizontal="center" vertical="center"/>
    </xf>
    <xf numFmtId="0" fontId="0" fillId="0" borderId="0" xfId="0" applyAlignment="1">
      <alignment vertical="center"/>
    </xf>
    <xf numFmtId="0" fontId="68" fillId="0" borderId="0" xfId="0" applyFont="1" applyAlignment="1">
      <alignment horizontal="left" vertical="center" wrapText="1"/>
    </xf>
    <xf numFmtId="0" fontId="76" fillId="47" borderId="1" xfId="0" applyFont="1" applyFill="1" applyBorder="1" applyAlignment="1">
      <alignment horizontal="center" vertical="center"/>
    </xf>
    <xf numFmtId="0" fontId="18" fillId="6" borderId="0" xfId="0" applyFont="1" applyFill="1" applyAlignment="1">
      <alignment horizontal="center" vertical="center"/>
    </xf>
    <xf numFmtId="181" fontId="82" fillId="47" borderId="46" xfId="88" applyNumberFormat="1" applyFont="1" applyFill="1" applyBorder="1" applyAlignment="1">
      <alignment horizontal="center" vertical="center"/>
    </xf>
    <xf numFmtId="181" fontId="82" fillId="0" borderId="46" xfId="88" applyNumberFormat="1" applyFont="1" applyBorder="1" applyAlignment="1">
      <alignment horizontal="center" vertical="center"/>
    </xf>
    <xf numFmtId="181" fontId="82" fillId="0" borderId="0" xfId="88" applyNumberFormat="1" applyFont="1" applyAlignment="1">
      <alignment horizontal="center" vertical="center"/>
    </xf>
    <xf numFmtId="0" fontId="79" fillId="43" borderId="47" xfId="82" applyFont="1" applyBorder="1" applyAlignment="1">
      <alignment horizontal="center" vertical="center" wrapText="1"/>
    </xf>
    <xf numFmtId="0" fontId="79" fillId="43" borderId="48" xfId="82" applyFont="1" applyBorder="1" applyAlignment="1">
      <alignment horizontal="center" vertical="center" wrapText="1"/>
    </xf>
    <xf numFmtId="0" fontId="80" fillId="47" borderId="46" xfId="0" applyFont="1" applyFill="1" applyBorder="1" applyAlignment="1">
      <alignment horizontal="center" vertical="center"/>
    </xf>
    <xf numFmtId="0" fontId="80" fillId="0" borderId="46" xfId="0" applyFont="1" applyBorder="1" applyAlignment="1">
      <alignment horizontal="center" vertical="center"/>
    </xf>
    <xf numFmtId="0" fontId="80" fillId="0" borderId="0" xfId="0" applyFont="1" applyAlignment="1">
      <alignment horizontal="center" vertical="center"/>
    </xf>
  </cellXfs>
  <cellStyles count="89">
    <cellStyle name="20 % - Akzent1" xfId="51" builtinId="30" hidden="1"/>
    <cellStyle name="20 % - Akzent2" xfId="55" builtinId="34" hidden="1"/>
    <cellStyle name="20 % - Akzent3" xfId="59" builtinId="38" hidden="1"/>
    <cellStyle name="20 % - Akzent4" xfId="63" builtinId="42" hidden="1"/>
    <cellStyle name="20 % - Akzent5" xfId="67" builtinId="46" hidden="1"/>
    <cellStyle name="20 % - Akzent6" xfId="71" builtinId="50" hidden="1"/>
    <cellStyle name="40 % - Akzent1" xfId="52" builtinId="31" hidden="1"/>
    <cellStyle name="40 % - Akzent2" xfId="56" builtinId="35" hidden="1"/>
    <cellStyle name="40 % - Akzent3" xfId="60" builtinId="39" hidden="1"/>
    <cellStyle name="40 % - Akzent4" xfId="64" builtinId="43" hidden="1"/>
    <cellStyle name="40 % - Akzent5" xfId="68" builtinId="47" hidden="1"/>
    <cellStyle name="40 % - Akzent6" xfId="72" builtinId="51" hidden="1"/>
    <cellStyle name="60 % - Akzent1" xfId="53" builtinId="32" hidden="1"/>
    <cellStyle name="60 % - Akzent2" xfId="57" builtinId="36" hidden="1"/>
    <cellStyle name="60 % - Akzent3" xfId="61" builtinId="40" hidden="1"/>
    <cellStyle name="60 % - Akzent4" xfId="65" builtinId="44" hidden="1"/>
    <cellStyle name="60 % - Akzent5" xfId="69" builtinId="48" hidden="1"/>
    <cellStyle name="60 % - Akzent6" xfId="73" builtinId="52" hidden="1"/>
    <cellStyle name="Akzent1" xfId="50" builtinId="29" hidden="1"/>
    <cellStyle name="Akzent2" xfId="54" builtinId="33" hidden="1"/>
    <cellStyle name="Akzent3" xfId="58" builtinId="37" hidden="1"/>
    <cellStyle name="Akzent4" xfId="62" builtinId="41" hidden="1"/>
    <cellStyle name="Akzent5" xfId="66" builtinId="45" hidden="1"/>
    <cellStyle name="Akzent6" xfId="70" builtinId="49" hidden="1"/>
    <cellStyle name="Annahme" xfId="26" xr:uid="{00000000-0005-0000-0000-000018000000}"/>
    <cellStyle name="Ausgabe" xfId="42" builtinId="21" hidden="1"/>
    <cellStyle name="Berechnung" xfId="43" builtinId="22" hidden="1"/>
    <cellStyle name="Bezeichnung_Eingabe" xfId="15" xr:uid="{00000000-0005-0000-0000-00001B000000}"/>
    <cellStyle name="Blatt_1" xfId="23" xr:uid="{00000000-0005-0000-0000-00001C000000}"/>
    <cellStyle name="Blatt_2" xfId="22" xr:uid="{00000000-0005-0000-0000-00001D000000}"/>
    <cellStyle name="Blatt_3" xfId="81" xr:uid="{00000000-0005-0000-0000-00001E000000}"/>
    <cellStyle name="Datum" xfId="80" xr:uid="{00000000-0005-0000-0000-00001F000000}"/>
    <cellStyle name="Dezimal [0]" xfId="29" builtinId="6" hidden="1"/>
    <cellStyle name="Eingabe" xfId="41" builtinId="20" hidden="1"/>
    <cellStyle name="Einheit" xfId="6" xr:uid="{00000000-0005-0000-0000-000022000000}"/>
    <cellStyle name="Ergebnis" xfId="49" builtinId="25" hidden="1"/>
    <cellStyle name="Erklärender Text" xfId="48" builtinId="53" hidden="1"/>
    <cellStyle name="Ext_Link" xfId="79" xr:uid="{00000000-0005-0000-0000-000025000000}"/>
    <cellStyle name="Flag" xfId="86" xr:uid="{00000000-0005-0000-0000-000026000000}"/>
    <cellStyle name="Gut" xfId="38" builtinId="26" hidden="1"/>
    <cellStyle name="Hyperlink-Text" xfId="20" xr:uid="{00000000-0005-0000-0000-00002B000000}"/>
    <cellStyle name="InSheet" xfId="84" xr:uid="{00000000-0005-0000-0000-00002C000000}"/>
    <cellStyle name="Komma" xfId="28" builtinId="3" hidden="1"/>
    <cellStyle name="Kommentar" xfId="21" xr:uid="{00000000-0005-0000-0000-00002E000000}"/>
    <cellStyle name="Kontrolle_DEU" xfId="27" xr:uid="{00000000-0005-0000-0000-00002F000000}"/>
    <cellStyle name="Kontrolle_ENG" xfId="17" xr:uid="{00000000-0005-0000-0000-000030000000}"/>
    <cellStyle name="Leere_Zelle" xfId="16" xr:uid="{00000000-0005-0000-0000-000031000000}"/>
    <cellStyle name="Link" xfId="75" builtinId="8" hidden="1"/>
    <cellStyle name="Link" xfId="76" builtinId="8" hidden="1"/>
    <cellStyle name="Link" xfId="85" builtinId="8"/>
    <cellStyle name="Neutral" xfId="40" builtinId="28" hidden="1"/>
    <cellStyle name="Notiz" xfId="47" builtinId="10" hidden="1"/>
    <cellStyle name="Prozent" xfId="32" builtinId="5" hidden="1"/>
    <cellStyle name="Prozent" xfId="88" builtinId="5"/>
    <cellStyle name="Quotient" xfId="13" xr:uid="{00000000-0005-0000-0000-000036000000}"/>
    <cellStyle name="Referenz_InSheet" xfId="12" xr:uid="{00000000-0005-0000-0000-000037000000}"/>
    <cellStyle name="Referenz_OffSheet" xfId="14" xr:uid="{00000000-0005-0000-0000-000038000000}"/>
    <cellStyle name="Schalter_DEU" xfId="19" xr:uid="{00000000-0005-0000-0000-000039000000}"/>
    <cellStyle name="Schalter_ENG" xfId="74" xr:uid="{00000000-0005-0000-0000-00003A000000}"/>
    <cellStyle name="Schlecht" xfId="39" builtinId="27" hidden="1"/>
    <cellStyle name="Standard" xfId="0" builtinId="0" customBuiltin="1"/>
    <cellStyle name="Standard 2" xfId="87" xr:uid="{00000000-0005-0000-0000-00003D000000}"/>
    <cellStyle name="Status_in_Arbeit" xfId="18" xr:uid="{00000000-0005-0000-0000-00003E000000}"/>
    <cellStyle name="Status_in_Ordnung" xfId="24" xr:uid="{00000000-0005-0000-0000-00003F000000}"/>
    <cellStyle name="Status_Pruefen" xfId="25" xr:uid="{00000000-0005-0000-0000-000040000000}"/>
    <cellStyle name="Tabellen_Ueb" xfId="82" xr:uid="{00000000-0005-0000-0000-000041000000}"/>
    <cellStyle name="Techn_Eingabe" xfId="4" xr:uid="{00000000-0005-0000-0000-000042000000}"/>
    <cellStyle name="Überschrift" xfId="33" builtinId="15" hidden="1"/>
    <cellStyle name="Überschrift 1" xfId="34" builtinId="16" hidden="1"/>
    <cellStyle name="Überschrift 2" xfId="35" builtinId="17" hidden="1"/>
    <cellStyle name="Überschrift 3" xfId="36" builtinId="18" hidden="1"/>
    <cellStyle name="Überschrift 4" xfId="37" builtinId="19" hidden="1"/>
    <cellStyle name="Ueb1" xfId="1" xr:uid="{00000000-0005-0000-0000-000048000000}"/>
    <cellStyle name="Ueb2" xfId="2" xr:uid="{00000000-0005-0000-0000-000049000000}"/>
    <cellStyle name="Ueb3" xfId="3" xr:uid="{00000000-0005-0000-0000-00004A000000}"/>
    <cellStyle name="Ueb4" xfId="7" xr:uid="{00000000-0005-0000-0000-00004B000000}"/>
    <cellStyle name="Unit" xfId="83" xr:uid="{00000000-0005-0000-0000-00004C000000}"/>
    <cellStyle name="Verknüpfte Zelle" xfId="44" builtinId="24" hidden="1"/>
    <cellStyle name="Währung" xfId="30" builtinId="4" hidden="1"/>
    <cellStyle name="Währung [0]" xfId="31" builtinId="7" hidden="1"/>
    <cellStyle name="Warnender Text" xfId="46" builtinId="11" hidden="1"/>
    <cellStyle name="Zahl_Prozent" xfId="78" xr:uid="{00000000-0005-0000-0000-000051000000}"/>
    <cellStyle name="Zahl_Standard" xfId="77" xr:uid="{00000000-0005-0000-0000-000052000000}"/>
    <cellStyle name="Zeile_Abgrenzung" xfId="8" xr:uid="{00000000-0005-0000-0000-000053000000}"/>
    <cellStyle name="Zeile_Schlussbilanz" xfId="11" xr:uid="{00000000-0005-0000-0000-000054000000}"/>
    <cellStyle name="Zeile_Spalten-Summe" xfId="5" xr:uid="{00000000-0005-0000-0000-000055000000}"/>
    <cellStyle name="Zeile_Summe" xfId="10" xr:uid="{00000000-0005-0000-0000-000056000000}"/>
    <cellStyle name="Zeile_Zw-summe" xfId="9" xr:uid="{00000000-0005-0000-0000-000057000000}"/>
    <cellStyle name="Zelle überprüfen" xfId="45" builtinId="23" hidden="1"/>
  </cellStyles>
  <dxfs count="420">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42"/>
      </font>
      <fill>
        <patternFill patternType="lightUp">
          <fgColor indexed="22"/>
          <bgColor indexed="42"/>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ont>
        <b val="0"/>
        <i val="0"/>
        <condense val="0"/>
        <extend val="0"/>
        <color auto="1"/>
      </font>
      <fill>
        <patternFill>
          <bgColor indexed="43"/>
        </patternFill>
      </fill>
      <border>
        <top/>
        <bottom style="thin">
          <color indexed="34"/>
        </bottom>
      </border>
    </dxf>
    <dxf>
      <font>
        <color theme="5"/>
      </font>
      <fill>
        <patternFill>
          <bgColor theme="5"/>
        </patternFill>
      </fill>
      <border>
        <left style="thin">
          <color theme="5" tint="-0.24994659260841701"/>
        </left>
        <right style="thin">
          <color theme="5" tint="-0.24994659260841701"/>
        </right>
        <top style="thin">
          <color theme="5" tint="-0.24994659260841701"/>
        </top>
        <bottom style="thin">
          <color theme="5" tint="-0.24994659260841701"/>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condense val="0"/>
        <extend val="0"/>
        <color indexed="10"/>
      </font>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patternType="solid">
          <fgColor indexed="64"/>
          <bgColor theme="0" tint="-4.9989318521683403E-2"/>
        </patternFill>
      </fill>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bgColor theme="0" tint="-4.9989318521683403E-2"/>
        </patternFill>
      </fill>
    </dxf>
    <dxf>
      <fill>
        <patternFill patternType="solid">
          <bgColor theme="0" tint="-4.9989318521683403E-2"/>
        </patternFill>
      </fill>
    </dxf>
    <dxf>
      <border diagonalUp="0" diagonalDown="0" outline="0">
        <left/>
        <right/>
        <top style="thin">
          <color theme="1" tint="0.34998626667073579"/>
        </top>
        <bottom style="double">
          <color theme="1" tint="0.34998626667073579"/>
        </bottom>
      </border>
    </dxf>
    <dxf>
      <border diagonalUp="0" diagonalDown="0" outline="0">
        <left/>
        <right/>
        <top style="thin">
          <color theme="1" tint="0.34998626667073579"/>
        </top>
        <bottom style="double">
          <color theme="1" tint="0.34998626667073579"/>
        </bottom>
      </border>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bgColor rgb="FF25346A"/>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rgb="FF25346A"/>
        </patternFill>
      </fill>
    </dxf>
    <dxf>
      <fill>
        <patternFill patternType="solid">
          <fgColor indexed="64"/>
          <bgColor rgb="FF25346A"/>
        </patternFill>
      </fill>
    </dxf>
    <dxf>
      <font>
        <color theme="0"/>
      </font>
      <fill>
        <patternFill patternType="solid">
          <fgColor indexed="64"/>
          <bgColor rgb="FF25346A"/>
        </patternFill>
      </fill>
      <alignment horizontal="left" vertical="center" wrapText="1"/>
    </dxf>
    <dxf>
      <alignment vertical="center"/>
    </dxf>
    <dxf>
      <alignment horizontal="center"/>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numFmt numFmtId="181" formatCode="0.0%"/>
    </dxf>
    <dxf>
      <fill>
        <patternFill patternType="solid">
          <fgColor indexed="64"/>
          <bgColor theme="0" tint="-4.9989318521683403E-2"/>
        </patternFill>
      </fill>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alignment horizontal="left"/>
    </dxf>
    <dxf>
      <alignment horizontal="left"/>
    </dxf>
    <dxf>
      <alignment horizontal="left"/>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numFmt numFmtId="186" formatCode="dd/mm/yyyy;@"/>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numFmt numFmtId="0" formatCode="General"/>
    </dxf>
    <dxf>
      <font>
        <color theme="0"/>
      </font>
      <fill>
        <patternFill patternType="solid">
          <fgColor indexed="64"/>
          <bgColor rgb="FF25346A"/>
        </patternFill>
      </fill>
      <alignment horizontal="centerContinuous" vertical="center" wrapText="1"/>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dxf>
    <dxf>
      <numFmt numFmtId="179" formatCode="[$-407]d/\ mmm/\ yy;@"/>
    </dxf>
    <dxf>
      <alignment horizontal="center"/>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0"/>
        <name val="Arial"/>
        <scheme val="none"/>
      </font>
      <fill>
        <patternFill patternType="solid">
          <fgColor indexed="64"/>
          <bgColor rgb="FF25346A"/>
        </patternFill>
      </fill>
      <alignment horizontal="centerContinuous"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C0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ont>
        <b/>
        <i val="0"/>
        <color rgb="FFFF0000"/>
      </font>
    </dxf>
    <dxf>
      <fill>
        <patternFill>
          <bgColor theme="0"/>
        </patternFill>
      </fill>
      <border>
        <left/>
        <right/>
        <top/>
        <bottom/>
        <vertical/>
        <horizontal/>
      </border>
    </dxf>
    <dxf>
      <font>
        <b/>
        <i val="0"/>
        <color rgb="FFFF0000"/>
      </font>
    </dxf>
    <dxf>
      <fill>
        <patternFill>
          <bgColor theme="0"/>
        </patternFill>
      </fill>
      <border>
        <left/>
        <right/>
        <top/>
        <bottom/>
        <vertical/>
        <horizontal/>
      </border>
    </dxf>
    <dxf>
      <font>
        <b/>
        <i val="0"/>
        <color rgb="FFFF0000"/>
      </font>
    </dxf>
    <dxf>
      <font>
        <b/>
        <i val="0"/>
        <color rgb="FFFF0000"/>
      </font>
    </dxf>
    <dxf>
      <font>
        <b/>
        <i val="0"/>
        <color rgb="FFFF000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ill>
        <patternFill>
          <bgColor theme="0" tint="-4.9989318521683403E-2"/>
        </patternFill>
      </fill>
    </dxf>
    <dxf>
      <fill>
        <patternFill patternType="none">
          <bgColor auto="1"/>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border>
        <left/>
        <right/>
        <top/>
        <bottom/>
        <vertical/>
        <horizontal/>
      </border>
    </dxf>
    <dxf>
      <font>
        <b/>
        <i val="0"/>
        <color rgb="FFFF0000"/>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55"/>
        </left>
        <right style="thin">
          <color indexed="55"/>
        </right>
        <top style="thin">
          <color indexed="55"/>
        </top>
        <bottom style="thin">
          <color indexed="55"/>
        </bottom>
      </border>
    </dxf>
    <dxf>
      <numFmt numFmtId="3" formatCode="#,##0"/>
      <fill>
        <patternFill patternType="solid">
          <fgColor indexed="64"/>
          <bgColor theme="0"/>
        </patternFill>
      </fill>
      <alignment horizontal="center" vertical="center" textRotation="0" wrapText="0" indent="0" justifyLastLine="0" shrinkToFit="0" readingOrder="0"/>
      <border outline="0">
        <left style="thin">
          <color theme="0" tint="-0.499984740745262"/>
        </left>
      </border>
    </dxf>
    <dxf>
      <numFmt numFmtId="13" formatCode="0%"/>
      <alignment horizontal="center" vertical="center" textRotation="0" wrapText="0" indent="0" justifyLastLine="0" shrinkToFit="0" readingOrder="0"/>
      <protection locked="0" hidden="0"/>
    </dxf>
    <dxf>
      <border outline="0">
        <left style="thin">
          <color indexed="55"/>
        </left>
        <right style="thin">
          <color theme="0" tint="-0.499984740745262"/>
        </right>
      </border>
      <protection locked="0" hidden="0"/>
    </dxf>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55"/>
        </left>
        <right style="thin">
          <color indexed="55"/>
        </right>
        <top style="thin">
          <color indexed="55"/>
        </top>
        <bottom style="thin">
          <color indexed="55"/>
        </bottom>
      </border>
    </dxf>
    <dxf>
      <numFmt numFmtId="182" formatCode="[$-407]dd/mm/yyyy;@"/>
      <alignment horizontal="center" vertical="center" textRotation="0" wrapText="0" indent="0" justifyLastLine="0" shrinkToFit="0" readingOrder="0"/>
      <border>
        <right style="thin">
          <color indexed="55"/>
        </right>
      </border>
      <protection locked="0" hidden="0"/>
    </dxf>
    <dxf>
      <numFmt numFmtId="182" formatCode="[$-407]dd/mm/yyyy;@"/>
      <alignment horizontal="center" vertical="center" textRotation="0" wrapText="0" indent="0" justifyLastLine="0" shrinkToFit="0" readingOrder="0"/>
      <protection locked="0" hidden="0"/>
    </dxf>
    <dxf>
      <protection locked="0" hidden="0"/>
    </dxf>
    <dxf>
      <protection locked="0" hidden="0"/>
    </dxf>
    <dxf>
      <protection locked="0" hidden="0"/>
    </dxf>
    <dxf>
      <protection locked="0" hidden="0"/>
    </dxf>
    <dxf>
      <border outline="0">
        <top style="thin">
          <color auto="1"/>
        </top>
      </border>
    </dxf>
    <dxf>
      <border outline="0">
        <bottom style="thin">
          <color auto="1"/>
        </bottom>
      </border>
    </dxf>
    <dxf>
      <border diagonalUp="0" diagonalDown="0" outline="0">
        <left style="thin">
          <color auto="1"/>
        </left>
        <right style="thin">
          <color auto="1"/>
        </right>
        <top/>
        <bottom/>
      </border>
    </dxf>
    <dxf>
      <fill>
        <patternFill>
          <bgColor rgb="FF00B0F0"/>
        </patternFill>
      </fill>
    </dxf>
    <dxf>
      <fill>
        <patternFill>
          <bgColor rgb="FF00B0F0"/>
        </patternFill>
      </fill>
    </dxf>
    <dxf>
      <fill>
        <patternFill>
          <bgColor rgb="FF00B0F0"/>
        </patternFill>
      </fill>
    </dxf>
    <dxf>
      <fill>
        <patternFill>
          <bgColor rgb="FF00B0F0"/>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font>
      <fill>
        <patternFill>
          <bgColor theme="0" tint="-4.9989318521683403E-2"/>
        </patternFill>
      </fill>
      <border>
        <bottom style="double">
          <color auto="1"/>
        </bottom>
      </border>
    </dxf>
    <dxf>
      <font>
        <u val="none"/>
        <color theme="0"/>
      </font>
      <fill>
        <patternFill>
          <bgColor rgb="FF002060"/>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rgb="FF25346A"/>
        </patternFill>
      </fill>
      <border>
        <bottom style="thin">
          <color theme="4"/>
        </bottom>
        <vertical/>
        <horizontal/>
      </border>
    </dxf>
    <dxf>
      <font>
        <color theme="1"/>
      </font>
      <fill>
        <patternFill>
          <bgColor theme="0" tint="-4.9989318521683403E-2"/>
        </patternFill>
      </fill>
      <border>
        <left style="medium">
          <color theme="0"/>
        </left>
        <right style="medium">
          <color theme="0"/>
        </right>
        <top style="medium">
          <color theme="0"/>
        </top>
        <bottom style="medium">
          <color theme="0"/>
        </bottom>
        <vertical/>
        <horizontal/>
      </border>
    </dxf>
    <dxf>
      <fill>
        <patternFill patternType="solid">
          <fgColor theme="4" tint="0.79992065187536243"/>
          <bgColor rgb="FFFAFAFA"/>
        </patternFill>
      </fill>
    </dxf>
    <dxf>
      <fill>
        <patternFill patternType="solid">
          <fgColor theme="0" tint="-4.9989318521683403E-2"/>
          <bgColor rgb="FFF7F7F7"/>
        </patternFill>
      </fill>
    </dxf>
    <dxf>
      <font>
        <b/>
        <color theme="1"/>
      </font>
    </dxf>
    <dxf>
      <font>
        <b/>
        <color theme="1"/>
      </font>
    </dxf>
    <dxf>
      <font>
        <b/>
        <color theme="1"/>
      </font>
      <border>
        <top style="double">
          <color theme="4"/>
        </top>
      </border>
    </dxf>
    <dxf>
      <font>
        <b/>
        <i val="0"/>
        <u val="none"/>
        <color theme="1" tint="0.24994659260841701"/>
      </font>
      <fill>
        <patternFill patternType="solid">
          <fgColor theme="0" tint="-4.9989318521683403E-2"/>
          <bgColor theme="0" tint="-4.9989318521683403E-2"/>
        </patternFill>
      </fill>
      <border>
        <top style="thin">
          <color theme="0" tint="-0.14996795556505021"/>
        </top>
        <bottom style="medium">
          <color rgb="FF01B8AA"/>
        </bottom>
      </border>
    </dxf>
    <dxf>
      <font>
        <color theme="1" tint="0.24994659260841701"/>
      </font>
      <border>
        <left/>
        <right/>
        <top style="thin">
          <color theme="0" tint="-0.14996795556505021"/>
        </top>
        <bottom style="thin">
          <color theme="0" tint="-0.14996795556505021"/>
        </bottom>
        <horizontal style="thin">
          <color theme="0" tint="-0.14996795556505021"/>
        </horizontal>
      </border>
    </dxf>
  </dxfs>
  <tableStyles count="5" defaultTableStyle="TableStyleMedium2" defaultPivotStyle="PivotStyleLight16">
    <tableStyle name="Adnia" pivot="0" count="7" xr9:uid="{00000000-0011-0000-FFFF-FFFF00000000}">
      <tableStyleElement type="wholeTable" dxfId="419"/>
      <tableStyleElement type="headerRow" dxfId="418"/>
      <tableStyleElement type="totalRow" dxfId="417"/>
      <tableStyleElement type="firstColumn" dxfId="416"/>
      <tableStyleElement type="lastColumn" dxfId="415"/>
      <tableStyleElement type="firstRowStripe" dxfId="414"/>
      <tableStyleElement type="firstColumnStripe" dxfId="413"/>
    </tableStyle>
    <tableStyle name="Fimovi_Datenschnitt_1" pivot="0" table="0" count="10" xr9:uid="{00000000-0011-0000-FFFF-FFFF01000000}">
      <tableStyleElement type="wholeTable" dxfId="412"/>
      <tableStyleElement type="headerRow" dxfId="411"/>
    </tableStyle>
    <tableStyle name="Fimovi_PivotTable" table="0" count="3" xr9:uid="{00000000-0011-0000-FFFF-FFFF02000000}">
      <tableStyleElement type="wholeTable" dxfId="410"/>
      <tableStyleElement type="headerRow" dxfId="409"/>
      <tableStyleElement type="totalRow" dxfId="408"/>
    </tableStyle>
    <tableStyle name="Tab_Fimovi" pivot="0" count="0" xr9:uid="{00000000-0011-0000-FFFF-FFFF03000000}"/>
    <tableStyle name="Tab_Input_Intelligent" pivot="0" count="0" xr9:uid="{00000000-0011-0000-FFFF-FFFF04000000}"/>
  </tableStyles>
  <colors>
    <mruColors>
      <color rgb="FF25346A"/>
      <color rgb="FF278552"/>
      <color rgb="FFFF5050"/>
      <color rgb="FFFFFFCC"/>
      <color rgb="FFBEE5EC"/>
      <color rgb="FF0074B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Fimovi_Datenschnitt_1">
        <x14:slicerStyle name="Fimovi_Datenschnitt_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[Demo_Fimovi_Kanban-Tool.xlsx]NeRe_2!Dashboard_Status</c:name>
    <c:fmtId val="8"/>
  </c:pivotSource>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latin typeface="Arial" panose="020B0604020202020204" pitchFamily="34" charset="0"/>
                <a:cs typeface="Arial" panose="020B0604020202020204" pitchFamily="34" charset="0"/>
              </a:rPr>
              <a:t>Karten nach Status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NeRe_2!$C$5</c:f>
              <c:strCache>
                <c:ptCount val="1"/>
                <c:pt idx="0">
                  <c:v>Ergebnis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NeRe_2!$B$6:$B$10</c:f>
              <c:strCache>
                <c:ptCount val="4"/>
                <c:pt idx="0">
                  <c:v>Backlog</c:v>
                </c:pt>
                <c:pt idx="1">
                  <c:v>Design</c:v>
                </c:pt>
                <c:pt idx="2">
                  <c:v>Development</c:v>
                </c:pt>
                <c:pt idx="3">
                  <c:v>Testing</c:v>
                </c:pt>
              </c:strCache>
            </c:strRef>
          </c:cat>
          <c:val>
            <c:numRef>
              <c:f>NeRe_2!$C$6:$C$10</c:f>
              <c:numCache>
                <c:formatCode>General</c:formatCode>
                <c:ptCount val="4"/>
                <c:pt idx="0">
                  <c:v>4</c:v>
                </c:pt>
                <c:pt idx="1">
                  <c:v>4</c:v>
                </c:pt>
                <c:pt idx="2">
                  <c:v>4</c:v>
                </c:pt>
                <c:pt idx="3">
                  <c:v>5</c:v>
                </c:pt>
              </c:numCache>
            </c:numRef>
          </c:val>
          <c:extLst>
            <c:ext xmlns:c16="http://schemas.microsoft.com/office/drawing/2014/chart" uri="{C3380CC4-5D6E-409C-BE32-E72D297353CC}">
              <c16:uniqueId val="{00000000-D6B5-414D-B985-DD0827B61FF0}"/>
            </c:ext>
          </c:extLst>
        </c:ser>
        <c:dLbls>
          <c:showLegendKey val="0"/>
          <c:showVal val="0"/>
          <c:showCatName val="0"/>
          <c:showSerName val="0"/>
          <c:showPercent val="0"/>
          <c:showBubbleSize val="0"/>
        </c:dLbls>
        <c:gapWidth val="100"/>
        <c:overlap val="-27"/>
        <c:axId val="125084416"/>
        <c:axId val="125085952"/>
      </c:barChart>
      <c:catAx>
        <c:axId val="12508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25085952"/>
        <c:crosses val="autoZero"/>
        <c:auto val="1"/>
        <c:lblAlgn val="ctr"/>
        <c:lblOffset val="100"/>
        <c:noMultiLvlLbl val="0"/>
      </c:catAx>
      <c:valAx>
        <c:axId val="125085952"/>
        <c:scaling>
          <c:orientation val="minMax"/>
        </c:scaling>
        <c:delete val="1"/>
        <c:axPos val="l"/>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nextTo"/>
        <c:crossAx val="125084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[Demo_Fimovi_Kanban-Tool.xlsx]NeRe_2!Dashboard_Prio</c:name>
    <c:fmtId val="15"/>
  </c:pivotSource>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de-DE" sz="1100">
                <a:latin typeface="Arial" panose="020B0604020202020204" pitchFamily="34" charset="0"/>
                <a:cs typeface="Arial" panose="020B0604020202020204" pitchFamily="34" charset="0"/>
              </a:rPr>
              <a:t>Karten nach Priorität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w="19050">
            <a:solidFill>
              <a:schemeClr val="lt1"/>
            </a:solidFill>
          </a:ln>
          <a:effectLst/>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2777777777777777"/>
              <c:y val="-5.09259259259259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1388888888888889"/>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
        <c:spPr>
          <a:solidFill>
            <a:srgbClr val="C00000"/>
          </a:solidFill>
          <a:ln w="19050">
            <a:solidFill>
              <a:schemeClr val="lt1"/>
            </a:solidFill>
          </a:ln>
          <a:effectLst/>
        </c:spPr>
        <c:dLbl>
          <c:idx val="0"/>
          <c:layout>
            <c:manualLayout>
              <c:x val="-9.7222222222222252E-2"/>
              <c:y val="-7.87037037037037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5"/>
        <c:spPr>
          <a:solidFill>
            <a:srgbClr val="FFFF00"/>
          </a:solidFill>
          <a:ln w="19050">
            <a:solidFill>
              <a:schemeClr val="lt1"/>
            </a:solidFill>
          </a:ln>
          <a:effectLst/>
        </c:spPr>
        <c:dLbl>
          <c:idx val="0"/>
          <c:layout>
            <c:manualLayout>
              <c:x val="-0.11388888888888889"/>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6"/>
        <c:spPr>
          <a:solidFill>
            <a:srgbClr val="C00000"/>
          </a:solidFill>
          <a:ln w="19050">
            <a:solidFill>
              <a:schemeClr val="lt1"/>
            </a:solidFill>
          </a:ln>
          <a:effectLst/>
        </c:spPr>
        <c:dLbl>
          <c:idx val="0"/>
          <c:layout>
            <c:manualLayout>
              <c:x val="-9.7222222222222252E-2"/>
              <c:y val="-7.870370370370374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7"/>
        <c:spPr>
          <a:solidFill>
            <a:srgbClr val="00B050"/>
          </a:solidFill>
          <a:ln w="19050">
            <a:solidFill>
              <a:schemeClr val="lt1"/>
            </a:solidFill>
          </a:ln>
          <a:effectLst/>
        </c:spPr>
        <c:dLbl>
          <c:idx val="0"/>
          <c:layout>
            <c:manualLayout>
              <c:x val="0.12777777777777777"/>
              <c:y val="-5.09259259259259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solidFill>
              <a:schemeClr val="lt1"/>
            </a:solid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9"/>
        <c:spPr>
          <a:solidFill>
            <a:srgbClr val="FFFF00"/>
          </a:solidFill>
          <a:ln w="19050">
            <a:noFill/>
          </a:ln>
          <a:effectLst/>
        </c:spPr>
        <c:dLbl>
          <c:idx val="0"/>
          <c:layout>
            <c:manualLayout>
              <c:x val="-2.0555643044619421E-2"/>
              <c:y val="-9.9105129262506558E-3"/>
            </c:manualLayout>
          </c:layout>
          <c:spPr>
            <a:solidFill>
              <a:schemeClr val="lt1"/>
            </a:solid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0"/>
        <c:spPr>
          <a:solidFill>
            <a:srgbClr val="C00000"/>
          </a:solidFill>
          <a:ln w="19050">
            <a:noFill/>
          </a:ln>
          <a:effectLst/>
        </c:spPr>
        <c:dLbl>
          <c:idx val="0"/>
          <c:layout>
            <c:manualLayout>
              <c:x val="-7.2223097112860896E-3"/>
              <c:y val="-1.0005551388274879E-3"/>
            </c:manualLayout>
          </c:layout>
          <c:spPr>
            <a:solidFill>
              <a:schemeClr val="lt1"/>
            </a:solid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1"/>
        <c:spPr>
          <a:solidFill>
            <a:srgbClr val="00B050"/>
          </a:solidFill>
          <a:ln w="12700">
            <a:noFill/>
          </a:ln>
          <a:effectLst/>
        </c:spPr>
        <c:dLbl>
          <c:idx val="0"/>
          <c:layout>
            <c:manualLayout>
              <c:x val="-5.5556430446195449E-3"/>
              <c:y val="-2.5024891511352201E-2"/>
            </c:manualLayout>
          </c:layout>
          <c:spPr>
            <a:solidFill>
              <a:schemeClr val="lt1"/>
            </a:solid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2"/>
        <c:spPr>
          <a:solidFill>
            <a:schemeClr val="accent1"/>
          </a:solidFill>
          <a:ln w="19050">
            <a:solidFill>
              <a:schemeClr val="lt1"/>
            </a:solidFill>
          </a:ln>
          <a:effectLst/>
        </c:spPr>
      </c:pivotFmt>
    </c:pivotFmts>
    <c:plotArea>
      <c:layout/>
      <c:doughnutChart>
        <c:varyColors val="1"/>
        <c:ser>
          <c:idx val="0"/>
          <c:order val="0"/>
          <c:tx>
            <c:strRef>
              <c:f>NeRe_2!$G$5</c:f>
              <c:strCache>
                <c:ptCount val="1"/>
                <c:pt idx="0">
                  <c:v>Ergebnis</c:v>
                </c:pt>
              </c:strCache>
            </c:strRef>
          </c:tx>
          <c:dPt>
            <c:idx val="0"/>
            <c:bubble3D val="0"/>
            <c:spPr>
              <a:solidFill>
                <a:srgbClr val="FFFF00"/>
              </a:solidFill>
              <a:ln w="19050">
                <a:noFill/>
              </a:ln>
              <a:effectLst/>
            </c:spPr>
            <c:extLst>
              <c:ext xmlns:c16="http://schemas.microsoft.com/office/drawing/2014/chart" uri="{C3380CC4-5D6E-409C-BE32-E72D297353CC}">
                <c16:uniqueId val="{00000001-5678-4D99-8C1C-B210EEDF6C0D}"/>
              </c:ext>
            </c:extLst>
          </c:dPt>
          <c:dPt>
            <c:idx val="1"/>
            <c:bubble3D val="0"/>
            <c:spPr>
              <a:solidFill>
                <a:srgbClr val="C00000"/>
              </a:solidFill>
              <a:ln w="19050">
                <a:noFill/>
              </a:ln>
              <a:effectLst/>
            </c:spPr>
            <c:extLst>
              <c:ext xmlns:c16="http://schemas.microsoft.com/office/drawing/2014/chart" uri="{C3380CC4-5D6E-409C-BE32-E72D297353CC}">
                <c16:uniqueId val="{00000003-5678-4D99-8C1C-B210EEDF6C0D}"/>
              </c:ext>
            </c:extLst>
          </c:dPt>
          <c:dPt>
            <c:idx val="2"/>
            <c:bubble3D val="0"/>
            <c:spPr>
              <a:solidFill>
                <a:srgbClr val="00B050"/>
              </a:solidFill>
              <a:ln w="12700">
                <a:noFill/>
              </a:ln>
              <a:effectLst/>
            </c:spPr>
            <c:extLst>
              <c:ext xmlns:c16="http://schemas.microsoft.com/office/drawing/2014/chart" uri="{C3380CC4-5D6E-409C-BE32-E72D297353CC}">
                <c16:uniqueId val="{00000005-5678-4D99-8C1C-B210EEDF6C0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0F6-450F-80A8-E59DC96395EE}"/>
              </c:ext>
            </c:extLst>
          </c:dPt>
          <c:dLbls>
            <c:dLbl>
              <c:idx val="0"/>
              <c:layout>
                <c:manualLayout>
                  <c:x val="-2.0555643044619421E-2"/>
                  <c:y val="-9.9105129262506558E-3"/>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678-4D99-8C1C-B210EEDF6C0D}"/>
                </c:ext>
              </c:extLst>
            </c:dLbl>
            <c:dLbl>
              <c:idx val="1"/>
              <c:layout>
                <c:manualLayout>
                  <c:x val="-7.2223097112860896E-3"/>
                  <c:y val="-1.0005551388274879E-3"/>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678-4D99-8C1C-B210EEDF6C0D}"/>
                </c:ext>
              </c:extLst>
            </c:dLbl>
            <c:dLbl>
              <c:idx val="2"/>
              <c:layout>
                <c:manualLayout>
                  <c:x val="-5.5556430446195449E-3"/>
                  <c:y val="-2.502489151135220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678-4D99-8C1C-B210EEDF6C0D}"/>
                </c:ext>
              </c:extLst>
            </c:dLbl>
            <c:spPr>
              <a:solidFill>
                <a:schemeClr val="lt1"/>
              </a:solid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e-DE"/>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NeRe_2!$F$6:$F$9</c:f>
              <c:strCache>
                <c:ptCount val="3"/>
                <c:pt idx="0">
                  <c:v>Mittel</c:v>
                </c:pt>
                <c:pt idx="1">
                  <c:v>Hoch</c:v>
                </c:pt>
                <c:pt idx="2">
                  <c:v>Niedrig</c:v>
                </c:pt>
              </c:strCache>
            </c:strRef>
          </c:cat>
          <c:val>
            <c:numRef>
              <c:f>NeRe_2!$G$6:$G$9</c:f>
              <c:numCache>
                <c:formatCode>General</c:formatCode>
                <c:ptCount val="3"/>
                <c:pt idx="0">
                  <c:v>8</c:v>
                </c:pt>
                <c:pt idx="1">
                  <c:v>5</c:v>
                </c:pt>
                <c:pt idx="2">
                  <c:v>4</c:v>
                </c:pt>
              </c:numCache>
            </c:numRef>
          </c:val>
          <c:extLst>
            <c:ext xmlns:c16="http://schemas.microsoft.com/office/drawing/2014/chart" uri="{C3380CC4-5D6E-409C-BE32-E72D297353CC}">
              <c16:uniqueId val="{00000006-5678-4D99-8C1C-B210EEDF6C0D}"/>
            </c:ext>
          </c:extLst>
        </c:ser>
        <c:dLbls>
          <c:showLegendKey val="0"/>
          <c:showVal val="0"/>
          <c:showCatName val="0"/>
          <c:showSerName val="0"/>
          <c:showPercent val="0"/>
          <c:showBubbleSize val="0"/>
          <c:showLeaderLines val="0"/>
        </c:dLbls>
        <c:firstSliceAng val="145"/>
        <c:holeSize val="70"/>
      </c:doughnutChart>
      <c:spPr>
        <a:noFill/>
        <a:ln>
          <a:noFill/>
        </a:ln>
        <a:effectLst/>
      </c:spPr>
    </c:plotArea>
    <c:legend>
      <c:legendPos val="b"/>
      <c:layout>
        <c:manualLayout>
          <c:xMode val="edge"/>
          <c:yMode val="edge"/>
          <c:x val="0.27215695538057744"/>
          <c:y val="0.89201550472969304"/>
          <c:w val="0.43235275590551187"/>
          <c:h val="7.690324717464520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[Demo_Fimovi_Kanban-Tool.xlsx]NeRe_2!Dashboard_MA_Status</c:name>
    <c:fmtId val="21"/>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latin typeface="Arial" panose="020B0604020202020204" pitchFamily="34" charset="0"/>
                <a:cs typeface="Arial" panose="020B0604020202020204" pitchFamily="34" charset="0"/>
              </a:rPr>
              <a:t>Karten nach Team-Mitglied &amp; Status</a:t>
            </a:r>
            <a:endParaRPr lang="de-DE" sz="1100">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circle"/>
          <c:size val="5"/>
          <c:spPr>
            <a:solidFill>
              <a:schemeClr val="accent2"/>
            </a:solidFill>
            <a:ln w="9525">
              <a:solidFill>
                <a:schemeClr val="accent2"/>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circle"/>
          <c:size val="5"/>
          <c:spPr>
            <a:solidFill>
              <a:schemeClr val="accent3"/>
            </a:solidFill>
            <a:ln w="9525">
              <a:solidFill>
                <a:schemeClr val="accent3"/>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circle"/>
          <c:size val="5"/>
          <c:spPr>
            <a:solidFill>
              <a:schemeClr val="accent4"/>
            </a:solidFill>
            <a:ln w="9525">
              <a:solidFill>
                <a:schemeClr val="accent4"/>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circle"/>
          <c:size val="5"/>
          <c:spPr>
            <a:solidFill>
              <a:schemeClr val="accent5"/>
            </a:solidFill>
            <a:ln w="9525">
              <a:solidFill>
                <a:schemeClr val="accent5"/>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circle"/>
          <c:size val="5"/>
          <c:spPr>
            <a:solidFill>
              <a:schemeClr val="accent6"/>
            </a:solidFill>
            <a:ln w="9525">
              <a:solidFill>
                <a:schemeClr val="accent6"/>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25346A"/>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tx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tx2">
              <a:lumMod val="20000"/>
              <a:lumOff val="8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NeRe_2!$O$5:$O$6</c:f>
              <c:strCache>
                <c:ptCount val="1"/>
                <c:pt idx="0">
                  <c:v>Backlog</c:v>
                </c:pt>
              </c:strCache>
            </c:strRef>
          </c:tx>
          <c:spPr>
            <a:solidFill>
              <a:srgbClr val="25346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NeRe_2!$N$7:$N$13</c:f>
              <c:strCache>
                <c:ptCount val="6"/>
                <c:pt idx="0">
                  <c:v>Rita Lager</c:v>
                </c:pt>
                <c:pt idx="1">
                  <c:v>Jan Hammer</c:v>
                </c:pt>
                <c:pt idx="2">
                  <c:v>Sarah Klein</c:v>
                </c:pt>
                <c:pt idx="3">
                  <c:v>Sabine Schmitt</c:v>
                </c:pt>
                <c:pt idx="4">
                  <c:v>Heinz Müller</c:v>
                </c:pt>
                <c:pt idx="5">
                  <c:v>Max Meier</c:v>
                </c:pt>
              </c:strCache>
            </c:strRef>
          </c:cat>
          <c:val>
            <c:numRef>
              <c:f>NeRe_2!$O$7:$O$13</c:f>
              <c:numCache>
                <c:formatCode>General</c:formatCode>
                <c:ptCount val="6"/>
                <c:pt idx="0">
                  <c:v>1</c:v>
                </c:pt>
                <c:pt idx="1">
                  <c:v>1</c:v>
                </c:pt>
                <c:pt idx="3">
                  <c:v>1</c:v>
                </c:pt>
                <c:pt idx="5">
                  <c:v>1</c:v>
                </c:pt>
              </c:numCache>
            </c:numRef>
          </c:val>
          <c:extLst>
            <c:ext xmlns:c16="http://schemas.microsoft.com/office/drawing/2014/chart" uri="{C3380CC4-5D6E-409C-BE32-E72D297353CC}">
              <c16:uniqueId val="{00000000-F184-4622-8551-E987525E8DB9}"/>
            </c:ext>
          </c:extLst>
        </c:ser>
        <c:ser>
          <c:idx val="1"/>
          <c:order val="1"/>
          <c:tx>
            <c:strRef>
              <c:f>NeRe_2!$P$5:$P$6</c:f>
              <c:strCache>
                <c:ptCount val="1"/>
                <c:pt idx="0">
                  <c:v>Design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NeRe_2!$N$7:$N$13</c:f>
              <c:strCache>
                <c:ptCount val="6"/>
                <c:pt idx="0">
                  <c:v>Rita Lager</c:v>
                </c:pt>
                <c:pt idx="1">
                  <c:v>Jan Hammer</c:v>
                </c:pt>
                <c:pt idx="2">
                  <c:v>Sarah Klein</c:v>
                </c:pt>
                <c:pt idx="3">
                  <c:v>Sabine Schmitt</c:v>
                </c:pt>
                <c:pt idx="4">
                  <c:v>Heinz Müller</c:v>
                </c:pt>
                <c:pt idx="5">
                  <c:v>Max Meier</c:v>
                </c:pt>
              </c:strCache>
            </c:strRef>
          </c:cat>
          <c:val>
            <c:numRef>
              <c:f>NeRe_2!$P$7:$P$13</c:f>
              <c:numCache>
                <c:formatCode>General</c:formatCode>
                <c:ptCount val="6"/>
                <c:pt idx="1">
                  <c:v>1</c:v>
                </c:pt>
                <c:pt idx="2">
                  <c:v>3</c:v>
                </c:pt>
              </c:numCache>
            </c:numRef>
          </c:val>
          <c:extLst>
            <c:ext xmlns:c16="http://schemas.microsoft.com/office/drawing/2014/chart" uri="{C3380CC4-5D6E-409C-BE32-E72D297353CC}">
              <c16:uniqueId val="{00000001-3D15-4AD1-ABC3-43BFFEDDAB7C}"/>
            </c:ext>
          </c:extLst>
        </c:ser>
        <c:ser>
          <c:idx val="2"/>
          <c:order val="2"/>
          <c:tx>
            <c:strRef>
              <c:f>NeRe_2!$Q$5:$Q$6</c:f>
              <c:strCache>
                <c:ptCount val="1"/>
                <c:pt idx="0">
                  <c:v>Development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NeRe_2!$N$7:$N$13</c:f>
              <c:strCache>
                <c:ptCount val="6"/>
                <c:pt idx="0">
                  <c:v>Rita Lager</c:v>
                </c:pt>
                <c:pt idx="1">
                  <c:v>Jan Hammer</c:v>
                </c:pt>
                <c:pt idx="2">
                  <c:v>Sarah Klein</c:v>
                </c:pt>
                <c:pt idx="3">
                  <c:v>Sabine Schmitt</c:v>
                </c:pt>
                <c:pt idx="4">
                  <c:v>Heinz Müller</c:v>
                </c:pt>
                <c:pt idx="5">
                  <c:v>Max Meier</c:v>
                </c:pt>
              </c:strCache>
            </c:strRef>
          </c:cat>
          <c:val>
            <c:numRef>
              <c:f>NeRe_2!$Q$7:$Q$13</c:f>
              <c:numCache>
                <c:formatCode>General</c:formatCode>
                <c:ptCount val="6"/>
                <c:pt idx="0">
                  <c:v>1</c:v>
                </c:pt>
                <c:pt idx="1">
                  <c:v>1</c:v>
                </c:pt>
                <c:pt idx="2">
                  <c:v>2</c:v>
                </c:pt>
              </c:numCache>
            </c:numRef>
          </c:val>
          <c:extLst>
            <c:ext xmlns:c16="http://schemas.microsoft.com/office/drawing/2014/chart" uri="{C3380CC4-5D6E-409C-BE32-E72D297353CC}">
              <c16:uniqueId val="{00000002-3ED6-4EDD-8285-C933E542B062}"/>
            </c:ext>
          </c:extLst>
        </c:ser>
        <c:ser>
          <c:idx val="3"/>
          <c:order val="3"/>
          <c:tx>
            <c:strRef>
              <c:f>NeRe_2!$R$5:$R$6</c:f>
              <c:strCache>
                <c:ptCount val="1"/>
                <c:pt idx="0">
                  <c:v>Testing</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NeRe_2!$N$7:$N$13</c:f>
              <c:strCache>
                <c:ptCount val="6"/>
                <c:pt idx="0">
                  <c:v>Rita Lager</c:v>
                </c:pt>
                <c:pt idx="1">
                  <c:v>Jan Hammer</c:v>
                </c:pt>
                <c:pt idx="2">
                  <c:v>Sarah Klein</c:v>
                </c:pt>
                <c:pt idx="3">
                  <c:v>Sabine Schmitt</c:v>
                </c:pt>
                <c:pt idx="4">
                  <c:v>Heinz Müller</c:v>
                </c:pt>
                <c:pt idx="5">
                  <c:v>Max Meier</c:v>
                </c:pt>
              </c:strCache>
            </c:strRef>
          </c:cat>
          <c:val>
            <c:numRef>
              <c:f>NeRe_2!$R$7:$R$13</c:f>
              <c:numCache>
                <c:formatCode>General</c:formatCode>
                <c:ptCount val="6"/>
                <c:pt idx="1">
                  <c:v>2</c:v>
                </c:pt>
                <c:pt idx="2">
                  <c:v>1</c:v>
                </c:pt>
                <c:pt idx="3">
                  <c:v>1</c:v>
                </c:pt>
                <c:pt idx="4">
                  <c:v>1</c:v>
                </c:pt>
              </c:numCache>
            </c:numRef>
          </c:val>
          <c:extLst>
            <c:ext xmlns:c16="http://schemas.microsoft.com/office/drawing/2014/chart" uri="{C3380CC4-5D6E-409C-BE32-E72D297353CC}">
              <c16:uniqueId val="{00000003-3ED6-4EDD-8285-C933E542B062}"/>
            </c:ext>
          </c:extLst>
        </c:ser>
        <c:dLbls>
          <c:dLblPos val="ctr"/>
          <c:showLegendKey val="0"/>
          <c:showVal val="1"/>
          <c:showCatName val="0"/>
          <c:showSerName val="0"/>
          <c:showPercent val="0"/>
          <c:showBubbleSize val="0"/>
        </c:dLbls>
        <c:gapWidth val="50"/>
        <c:overlap val="100"/>
        <c:axId val="1401984"/>
        <c:axId val="1403520"/>
      </c:barChart>
      <c:catAx>
        <c:axId val="1401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403520"/>
        <c:crosses val="autoZero"/>
        <c:auto val="1"/>
        <c:lblAlgn val="ctr"/>
        <c:lblOffset val="100"/>
        <c:noMultiLvlLbl val="0"/>
      </c:catAx>
      <c:valAx>
        <c:axId val="1403520"/>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401984"/>
        <c:crosses val="autoZero"/>
        <c:crossBetween val="between"/>
      </c:valAx>
      <c:spPr>
        <a:noFill/>
        <a:ln>
          <a:noFill/>
        </a:ln>
        <a:effectLst/>
      </c:spPr>
    </c:plotArea>
    <c:legend>
      <c:legendPos val="b"/>
      <c:layout>
        <c:manualLayout>
          <c:xMode val="edge"/>
          <c:yMode val="edge"/>
          <c:x val="3.0417585301837264E-2"/>
          <c:y val="0.89465786756381971"/>
          <c:w val="0.9"/>
          <c:h val="7.537495782274197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[Demo_Fimovi_Kanban-Tool.xlsx]NeRe_2!Dashboard_MA_Prio</c:name>
    <c:fmtId val="28"/>
  </c:pivotSource>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sz="1100"/>
              <a:t>Karten nach Team-Mitglied &amp; Priorität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NeRe_2!$Y$5:$Y$6</c:f>
              <c:strCache>
                <c:ptCount val="1"/>
                <c:pt idx="0">
                  <c:v>Hoch</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NeRe_2!$X$7:$X$13</c:f>
              <c:strCache>
                <c:ptCount val="6"/>
                <c:pt idx="0">
                  <c:v>Rita Lager</c:v>
                </c:pt>
                <c:pt idx="1">
                  <c:v>Jan Hammer</c:v>
                </c:pt>
                <c:pt idx="2">
                  <c:v>Sarah Klein</c:v>
                </c:pt>
                <c:pt idx="3">
                  <c:v>Sabine Schmitt</c:v>
                </c:pt>
                <c:pt idx="4">
                  <c:v>Heinz Müller</c:v>
                </c:pt>
                <c:pt idx="5">
                  <c:v>Max Meier</c:v>
                </c:pt>
              </c:strCache>
            </c:strRef>
          </c:cat>
          <c:val>
            <c:numRef>
              <c:f>NeRe_2!$Y$7:$Y$13</c:f>
              <c:numCache>
                <c:formatCode>General</c:formatCode>
                <c:ptCount val="6"/>
                <c:pt idx="1">
                  <c:v>1</c:v>
                </c:pt>
                <c:pt idx="2">
                  <c:v>3</c:v>
                </c:pt>
                <c:pt idx="5">
                  <c:v>1</c:v>
                </c:pt>
              </c:numCache>
            </c:numRef>
          </c:val>
          <c:extLst>
            <c:ext xmlns:c16="http://schemas.microsoft.com/office/drawing/2014/chart" uri="{C3380CC4-5D6E-409C-BE32-E72D297353CC}">
              <c16:uniqueId val="{00000000-5B4A-4106-ACE0-974C1FCAD96E}"/>
            </c:ext>
          </c:extLst>
        </c:ser>
        <c:ser>
          <c:idx val="1"/>
          <c:order val="1"/>
          <c:tx>
            <c:strRef>
              <c:f>NeRe_2!$Z$5:$Z$6</c:f>
              <c:strCache>
                <c:ptCount val="1"/>
                <c:pt idx="0">
                  <c:v>Mittel</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NeRe_2!$X$7:$X$13</c:f>
              <c:strCache>
                <c:ptCount val="6"/>
                <c:pt idx="0">
                  <c:v>Rita Lager</c:v>
                </c:pt>
                <c:pt idx="1">
                  <c:v>Jan Hammer</c:v>
                </c:pt>
                <c:pt idx="2">
                  <c:v>Sarah Klein</c:v>
                </c:pt>
                <c:pt idx="3">
                  <c:v>Sabine Schmitt</c:v>
                </c:pt>
                <c:pt idx="4">
                  <c:v>Heinz Müller</c:v>
                </c:pt>
                <c:pt idx="5">
                  <c:v>Max Meier</c:v>
                </c:pt>
              </c:strCache>
            </c:strRef>
          </c:cat>
          <c:val>
            <c:numRef>
              <c:f>NeRe_2!$Z$7:$Z$13</c:f>
              <c:numCache>
                <c:formatCode>General</c:formatCode>
                <c:ptCount val="6"/>
                <c:pt idx="0">
                  <c:v>2</c:v>
                </c:pt>
                <c:pt idx="1">
                  <c:v>3</c:v>
                </c:pt>
                <c:pt idx="2">
                  <c:v>2</c:v>
                </c:pt>
                <c:pt idx="3">
                  <c:v>1</c:v>
                </c:pt>
              </c:numCache>
            </c:numRef>
          </c:val>
          <c:extLst>
            <c:ext xmlns:c16="http://schemas.microsoft.com/office/drawing/2014/chart" uri="{C3380CC4-5D6E-409C-BE32-E72D297353CC}">
              <c16:uniqueId val="{00000001-5B4A-4106-ACE0-974C1FCAD96E}"/>
            </c:ext>
          </c:extLst>
        </c:ser>
        <c:ser>
          <c:idx val="2"/>
          <c:order val="2"/>
          <c:tx>
            <c:strRef>
              <c:f>NeRe_2!$AA$5:$AA$6</c:f>
              <c:strCache>
                <c:ptCount val="1"/>
                <c:pt idx="0">
                  <c:v>Niedrig</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NeRe_2!$X$7:$X$13</c:f>
              <c:strCache>
                <c:ptCount val="6"/>
                <c:pt idx="0">
                  <c:v>Rita Lager</c:v>
                </c:pt>
                <c:pt idx="1">
                  <c:v>Jan Hammer</c:v>
                </c:pt>
                <c:pt idx="2">
                  <c:v>Sarah Klein</c:v>
                </c:pt>
                <c:pt idx="3">
                  <c:v>Sabine Schmitt</c:v>
                </c:pt>
                <c:pt idx="4">
                  <c:v>Heinz Müller</c:v>
                </c:pt>
                <c:pt idx="5">
                  <c:v>Max Meier</c:v>
                </c:pt>
              </c:strCache>
            </c:strRef>
          </c:cat>
          <c:val>
            <c:numRef>
              <c:f>NeRe_2!$AA$7:$AA$13</c:f>
              <c:numCache>
                <c:formatCode>General</c:formatCode>
                <c:ptCount val="6"/>
                <c:pt idx="1">
                  <c:v>1</c:v>
                </c:pt>
                <c:pt idx="2">
                  <c:v>1</c:v>
                </c:pt>
                <c:pt idx="3">
                  <c:v>1</c:v>
                </c:pt>
                <c:pt idx="4">
                  <c:v>1</c:v>
                </c:pt>
              </c:numCache>
            </c:numRef>
          </c:val>
          <c:extLst>
            <c:ext xmlns:c16="http://schemas.microsoft.com/office/drawing/2014/chart" uri="{C3380CC4-5D6E-409C-BE32-E72D297353CC}">
              <c16:uniqueId val="{00000002-5B4A-4106-ACE0-974C1FCAD96E}"/>
            </c:ext>
          </c:extLst>
        </c:ser>
        <c:dLbls>
          <c:dLblPos val="ctr"/>
          <c:showLegendKey val="0"/>
          <c:showVal val="1"/>
          <c:showCatName val="0"/>
          <c:showSerName val="0"/>
          <c:showPercent val="0"/>
          <c:showBubbleSize val="0"/>
        </c:dLbls>
        <c:gapWidth val="50"/>
        <c:overlap val="100"/>
        <c:axId val="120593792"/>
        <c:axId val="123565184"/>
      </c:barChart>
      <c:catAx>
        <c:axId val="120593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23565184"/>
        <c:crosses val="autoZero"/>
        <c:auto val="1"/>
        <c:lblAlgn val="ctr"/>
        <c:lblOffset val="100"/>
        <c:noMultiLvlLbl val="0"/>
      </c:catAx>
      <c:valAx>
        <c:axId val="123565184"/>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20593792"/>
        <c:crosses val="autoZero"/>
        <c:crossBetween val="between"/>
      </c:valAx>
      <c:spPr>
        <a:noFill/>
        <a:ln>
          <a:noFill/>
        </a:ln>
        <a:effectLst/>
      </c:spPr>
    </c:plotArea>
    <c:legend>
      <c:legendPos val="b"/>
      <c:layout>
        <c:manualLayout>
          <c:xMode val="edge"/>
          <c:yMode val="edge"/>
          <c:x val="0.23549028871391078"/>
          <c:y val="0.89416417607335374"/>
          <c:w val="0.46656587926509185"/>
          <c:h val="7.623713132718171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900" b="1">
                <a:latin typeface="Arial" panose="020B0604020202020204" pitchFamily="34" charset="0"/>
                <a:cs typeface="Arial" panose="020B0604020202020204" pitchFamily="34" charset="0"/>
              </a:rPr>
              <a:t>Überfällige (in %)</a:t>
            </a:r>
          </a:p>
        </c:rich>
      </c:tx>
      <c:layout>
        <c:manualLayout>
          <c:xMode val="edge"/>
          <c:yMode val="edge"/>
          <c:x val="0.36943686182609481"/>
          <c:y val="0.6328771237309758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23958333333333334"/>
          <c:y val="0.22453703703703703"/>
          <c:w val="0.57222222222222219"/>
          <c:h val="0.77546296296296291"/>
        </c:manualLayout>
      </c:layout>
      <c:doughnutChart>
        <c:varyColors val="1"/>
        <c:ser>
          <c:idx val="0"/>
          <c:order val="0"/>
          <c:tx>
            <c:v>Speed-o-meter</c:v>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DC-425C-9562-549F5AC32FE6}"/>
              </c:ext>
            </c:extLst>
          </c:dPt>
          <c:dPt>
            <c:idx val="1"/>
            <c:bubble3D val="0"/>
            <c:spPr>
              <a:solidFill>
                <a:srgbClr val="D0E6A5"/>
              </a:solidFill>
              <a:ln w="19050">
                <a:solidFill>
                  <a:schemeClr val="lt1"/>
                </a:solidFill>
              </a:ln>
              <a:effectLst/>
            </c:spPr>
            <c:extLst>
              <c:ext xmlns:c16="http://schemas.microsoft.com/office/drawing/2014/chart" uri="{C3380CC4-5D6E-409C-BE32-E72D297353CC}">
                <c16:uniqueId val="{00000003-67DC-425C-9562-549F5AC32FE6}"/>
              </c:ext>
            </c:extLst>
          </c:dPt>
          <c:dPt>
            <c:idx val="2"/>
            <c:bubble3D val="0"/>
            <c:spPr>
              <a:solidFill>
                <a:srgbClr val="FFDD95"/>
              </a:solidFill>
              <a:ln w="19050">
                <a:solidFill>
                  <a:schemeClr val="lt1"/>
                </a:solidFill>
              </a:ln>
              <a:effectLst/>
            </c:spPr>
            <c:extLst>
              <c:ext xmlns:c16="http://schemas.microsoft.com/office/drawing/2014/chart" uri="{C3380CC4-5D6E-409C-BE32-E72D297353CC}">
                <c16:uniqueId val="{00000005-67DC-425C-9562-549F5AC32FE6}"/>
              </c:ext>
            </c:extLst>
          </c:dPt>
          <c:dPt>
            <c:idx val="3"/>
            <c:bubble3D val="0"/>
            <c:spPr>
              <a:solidFill>
                <a:srgbClr val="FC887B"/>
              </a:solidFill>
              <a:ln w="19050">
                <a:solidFill>
                  <a:schemeClr val="lt1"/>
                </a:solidFill>
              </a:ln>
              <a:effectLst/>
            </c:spPr>
            <c:extLst>
              <c:ext xmlns:c16="http://schemas.microsoft.com/office/drawing/2014/chart" uri="{C3380CC4-5D6E-409C-BE32-E72D297353CC}">
                <c16:uniqueId val="{00000007-67DC-425C-9562-549F5AC32FE6}"/>
              </c:ext>
            </c:extLst>
          </c:dPt>
          <c:dPt>
            <c:idx val="4"/>
            <c:bubble3D val="0"/>
            <c:spPr>
              <a:noFill/>
              <a:ln w="19050">
                <a:noFill/>
              </a:ln>
              <a:effectLst/>
            </c:spPr>
            <c:extLst>
              <c:ext xmlns:c16="http://schemas.microsoft.com/office/drawing/2014/chart" uri="{C3380CC4-5D6E-409C-BE32-E72D297353CC}">
                <c16:uniqueId val="{00000009-67DC-425C-9562-549F5AC32FE6}"/>
              </c:ext>
            </c:extLst>
          </c:dPt>
          <c:val>
            <c:numRef>
              <c:f>Formate!$D$96:$D$100</c:f>
              <c:numCache>
                <c:formatCode>0%</c:formatCode>
                <c:ptCount val="5"/>
                <c:pt idx="0" formatCode="General">
                  <c:v>0</c:v>
                </c:pt>
                <c:pt idx="1">
                  <c:v>0.3</c:v>
                </c:pt>
                <c:pt idx="2">
                  <c:v>0.4</c:v>
                </c:pt>
                <c:pt idx="3">
                  <c:v>0.3</c:v>
                </c:pt>
                <c:pt idx="4">
                  <c:v>1</c:v>
                </c:pt>
              </c:numCache>
            </c:numRef>
          </c:val>
          <c:extLst>
            <c:ext xmlns:c16="http://schemas.microsoft.com/office/drawing/2014/chart" uri="{C3380CC4-5D6E-409C-BE32-E72D297353CC}">
              <c16:uniqueId val="{0000000A-67DC-425C-9562-549F5AC32FE6}"/>
            </c:ext>
          </c:extLst>
        </c:ser>
        <c:dLbls>
          <c:showLegendKey val="0"/>
          <c:showVal val="0"/>
          <c:showCatName val="0"/>
          <c:showSerName val="0"/>
          <c:showPercent val="0"/>
          <c:showBubbleSize val="0"/>
          <c:showLeaderLines val="1"/>
        </c:dLbls>
        <c:firstSliceAng val="270"/>
        <c:holeSize val="75"/>
      </c:doughnutChart>
      <c:pieChart>
        <c:varyColors val="1"/>
        <c:ser>
          <c:idx val="1"/>
          <c:order val="1"/>
          <c:tx>
            <c:strRef>
              <c:f>Formate!$E$97</c:f>
              <c:strCache>
                <c:ptCount val="1"/>
                <c:pt idx="0">
                  <c:v>Nadel</c:v>
                </c:pt>
              </c:strCache>
            </c:strRef>
          </c:tx>
          <c:spPr>
            <a:ln>
              <a:noFill/>
            </a:ln>
          </c:spPr>
          <c:dPt>
            <c:idx val="0"/>
            <c:bubble3D val="0"/>
            <c:spPr>
              <a:noFill/>
              <a:ln w="19050">
                <a:noFill/>
              </a:ln>
              <a:effectLst/>
            </c:spPr>
            <c:extLst>
              <c:ext xmlns:c16="http://schemas.microsoft.com/office/drawing/2014/chart" uri="{C3380CC4-5D6E-409C-BE32-E72D297353CC}">
                <c16:uniqueId val="{0000000C-67DC-425C-9562-549F5AC32FE6}"/>
              </c:ext>
            </c:extLst>
          </c:dPt>
          <c:dPt>
            <c:idx val="1"/>
            <c:bubble3D val="0"/>
            <c:spPr>
              <a:solidFill>
                <a:schemeClr val="tx1"/>
              </a:solidFill>
              <a:ln w="19050">
                <a:noFill/>
              </a:ln>
              <a:effectLst/>
            </c:spPr>
            <c:extLst>
              <c:ext xmlns:c16="http://schemas.microsoft.com/office/drawing/2014/chart" uri="{C3380CC4-5D6E-409C-BE32-E72D297353CC}">
                <c16:uniqueId val="{0000000E-67DC-425C-9562-549F5AC32FE6}"/>
              </c:ext>
            </c:extLst>
          </c:dPt>
          <c:dPt>
            <c:idx val="2"/>
            <c:bubble3D val="0"/>
            <c:spPr>
              <a:noFill/>
              <a:ln w="19050">
                <a:noFill/>
              </a:ln>
              <a:effectLst/>
            </c:spPr>
            <c:extLst>
              <c:ext xmlns:c16="http://schemas.microsoft.com/office/drawing/2014/chart" uri="{C3380CC4-5D6E-409C-BE32-E72D297353CC}">
                <c16:uniqueId val="{00000010-67DC-425C-9562-549F5AC32FE6}"/>
              </c:ext>
            </c:extLst>
          </c:dPt>
          <c:dLbls>
            <c:dLbl>
              <c:idx val="1"/>
              <c:tx>
                <c:strRef>
                  <c:f>Formate!$F$96</c:f>
                  <c:strCache>
                    <c:ptCount val="1"/>
                    <c:pt idx="0">
                      <c:v>24%</c:v>
                    </c:pt>
                  </c:strCache>
                </c:strRef>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15:dlblFieldTable>
                    <c15:dlblFTEntry>
                      <c15:txfldGUID>{0B62FA08-027F-4023-9008-FDD07A610082}</c15:txfldGUID>
                      <c15:f>Formate!$F$96</c15:f>
                      <c15:dlblFieldTableCache>
                        <c:ptCount val="1"/>
                        <c:pt idx="0">
                          <c:v>24%</c:v>
                        </c:pt>
                      </c15:dlblFieldTableCache>
                    </c15:dlblFTEntry>
                  </c15:dlblFieldTable>
                  <c15:showDataLabelsRange val="0"/>
                </c:ext>
                <c:ext xmlns:c16="http://schemas.microsoft.com/office/drawing/2014/chart" uri="{C3380CC4-5D6E-409C-BE32-E72D297353CC}">
                  <c16:uniqueId val="{0000000E-67DC-425C-9562-549F5AC32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s>
          <c:val>
            <c:numRef>
              <c:f>Formate!$F$96:$F$98</c:f>
              <c:numCache>
                <c:formatCode>0%</c:formatCode>
                <c:ptCount val="3"/>
                <c:pt idx="0">
                  <c:v>0.23529411764705882</c:v>
                </c:pt>
                <c:pt idx="1">
                  <c:v>0.02</c:v>
                </c:pt>
                <c:pt idx="2">
                  <c:v>1.7647058823529411</c:v>
                </c:pt>
              </c:numCache>
            </c:numRef>
          </c:val>
          <c:extLst>
            <c:ext xmlns:c16="http://schemas.microsoft.com/office/drawing/2014/chart" uri="{C3380CC4-5D6E-409C-BE32-E72D297353CC}">
              <c16:uniqueId val="{00000011-67DC-425C-9562-549F5AC32FE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Blatt_Annahmen"/><Relationship Id="rId2" Type="http://schemas.openxmlformats.org/officeDocument/2006/relationships/image" Target="../media/image1.png"/><Relationship Id="rId1" Type="http://schemas.openxmlformats.org/officeDocument/2006/relationships/hyperlink" Target="https://order.shareit.com/cart/add?vendorid=200214880&amp;PRODUCT%5b301012027%5d=1&amp;cartcoupon=1" TargetMode="External"/><Relationship Id="rId5" Type="http://schemas.openxmlformats.org/officeDocument/2006/relationships/image" Target="../media/image2.png"/><Relationship Id="rId4" Type="http://schemas.openxmlformats.org/officeDocument/2006/relationships/hyperlink" Target="https://www.financial-modelling-videos.de/"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financial-modelling-videos.de" TargetMode="External"/><Relationship Id="rId1" Type="http://schemas.openxmlformats.org/officeDocument/2006/relationships/image" Target="../media/image3.png"/><Relationship Id="rId4" Type="http://schemas.openxmlformats.org/officeDocument/2006/relationships/hyperlink" Target="#Blatt_Annahmen"/></Relationships>
</file>

<file path=xl/drawings/_rels/drawing3.xml.rels><?xml version="1.0" encoding="UTF-8" standalone="yes"?>
<Relationships xmlns="http://schemas.openxmlformats.org/package/2006/relationships"><Relationship Id="rId8" Type="http://schemas.openxmlformats.org/officeDocument/2006/relationships/hyperlink" Target="#Blatt_Dashboard"/><Relationship Id="rId3" Type="http://schemas.openxmlformats.org/officeDocument/2006/relationships/image" Target="../media/image6.png"/><Relationship Id="rId7" Type="http://schemas.openxmlformats.org/officeDocument/2006/relationships/hyperlink" Target="#Blatt_Annahmen"/><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hyperlink" Target="#Blatt_Index"/><Relationship Id="rId5" Type="http://schemas.openxmlformats.org/officeDocument/2006/relationships/image" Target="../media/image8.png"/><Relationship Id="rId10" Type="http://schemas.openxmlformats.org/officeDocument/2006/relationships/hyperlink" Target="#Blatt_Kanban_Board"/><Relationship Id="rId4" Type="http://schemas.openxmlformats.org/officeDocument/2006/relationships/image" Target="../media/image7.png"/><Relationship Id="rId9" Type="http://schemas.openxmlformats.org/officeDocument/2006/relationships/hyperlink" Target="#Blatt_Aufgaben"/></Relationships>
</file>

<file path=xl/drawings/_rels/drawing4.xml.rels><?xml version="1.0" encoding="UTF-8" standalone="yes"?>
<Relationships xmlns="http://schemas.openxmlformats.org/package/2006/relationships"><Relationship Id="rId3" Type="http://schemas.openxmlformats.org/officeDocument/2006/relationships/hyperlink" Target="#Blatt_Aufgaben"/><Relationship Id="rId2" Type="http://schemas.openxmlformats.org/officeDocument/2006/relationships/hyperlink" Target="#Blatt_Annahmen"/><Relationship Id="rId1" Type="http://schemas.openxmlformats.org/officeDocument/2006/relationships/hyperlink" Target="#Blatt_Dashboard"/><Relationship Id="rId5" Type="http://schemas.openxmlformats.org/officeDocument/2006/relationships/hyperlink" Target="#Blatt_Index"/><Relationship Id="rId4" Type="http://schemas.openxmlformats.org/officeDocument/2006/relationships/hyperlink" Target="#Blatt_Kanban_Board"/></Relationships>
</file>

<file path=xl/drawings/_rels/drawing5.xml.rels><?xml version="1.0" encoding="UTF-8" standalone="yes"?>
<Relationships xmlns="http://schemas.openxmlformats.org/package/2006/relationships"><Relationship Id="rId8" Type="http://schemas.openxmlformats.org/officeDocument/2006/relationships/image" Target="../media/image17.emf"/><Relationship Id="rId13" Type="http://schemas.openxmlformats.org/officeDocument/2006/relationships/hyperlink" Target="#Blatt_Kanban_Board"/><Relationship Id="rId3" Type="http://schemas.openxmlformats.org/officeDocument/2006/relationships/image" Target="../media/image12.emf"/><Relationship Id="rId7" Type="http://schemas.openxmlformats.org/officeDocument/2006/relationships/image" Target="../media/image16.emf"/><Relationship Id="rId12" Type="http://schemas.openxmlformats.org/officeDocument/2006/relationships/hyperlink" Target="#Blatt_Aufgaben"/><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11" Type="http://schemas.openxmlformats.org/officeDocument/2006/relationships/hyperlink" Target="#Blatt_Annahmen"/><Relationship Id="rId5" Type="http://schemas.openxmlformats.org/officeDocument/2006/relationships/image" Target="../media/image14.emf"/><Relationship Id="rId10" Type="http://schemas.openxmlformats.org/officeDocument/2006/relationships/hyperlink" Target="#Blatt_Dashboard"/><Relationship Id="rId4" Type="http://schemas.openxmlformats.org/officeDocument/2006/relationships/image" Target="../media/image13.emf"/><Relationship Id="rId9" Type="http://schemas.openxmlformats.org/officeDocument/2006/relationships/image" Target="../media/image18.emf"/><Relationship Id="rId14" Type="http://schemas.openxmlformats.org/officeDocument/2006/relationships/hyperlink" Target="#Blatt_Index"/></Relationships>
</file>

<file path=xl/drawings/_rels/drawing6.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hyperlink" Target="#Blatt_Annahmen"/><Relationship Id="rId3" Type="http://schemas.openxmlformats.org/officeDocument/2006/relationships/image" Target="../media/image30.png"/><Relationship Id="rId7" Type="http://schemas.openxmlformats.org/officeDocument/2006/relationships/chart" Target="../charts/chart1.xml"/><Relationship Id="rId12" Type="http://schemas.openxmlformats.org/officeDocument/2006/relationships/hyperlink" Target="#Blatt_Dashboard"/><Relationship Id="rId17" Type="http://schemas.openxmlformats.org/officeDocument/2006/relationships/chart" Target="../charts/chart5.xml"/><Relationship Id="rId2" Type="http://schemas.openxmlformats.org/officeDocument/2006/relationships/image" Target="../media/image29.svg"/><Relationship Id="rId16" Type="http://schemas.openxmlformats.org/officeDocument/2006/relationships/hyperlink" Target="#Blatt_Index"/><Relationship Id="rId1" Type="http://schemas.openxmlformats.org/officeDocument/2006/relationships/image" Target="../media/image28.png"/><Relationship Id="rId6" Type="http://schemas.openxmlformats.org/officeDocument/2006/relationships/image" Target="../media/image33.svg"/><Relationship Id="rId11" Type="http://schemas.openxmlformats.org/officeDocument/2006/relationships/image" Target="../media/image34.emf"/><Relationship Id="rId5" Type="http://schemas.openxmlformats.org/officeDocument/2006/relationships/image" Target="../media/image32.png"/><Relationship Id="rId15" Type="http://schemas.openxmlformats.org/officeDocument/2006/relationships/hyperlink" Target="#Blatt_Kanban_Board"/><Relationship Id="rId10" Type="http://schemas.openxmlformats.org/officeDocument/2006/relationships/chart" Target="../charts/chart4.xml"/><Relationship Id="rId4" Type="http://schemas.openxmlformats.org/officeDocument/2006/relationships/image" Target="../media/image31.svg"/><Relationship Id="rId9" Type="http://schemas.openxmlformats.org/officeDocument/2006/relationships/chart" Target="../charts/chart3.xml"/><Relationship Id="rId14" Type="http://schemas.openxmlformats.org/officeDocument/2006/relationships/hyperlink" Target="#Blatt_Aufgaben"/></Relationships>
</file>

<file path=xl/drawings/_rels/vmlDrawing2.v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image" Target="../media/image21.emf"/><Relationship Id="rId7" Type="http://schemas.openxmlformats.org/officeDocument/2006/relationships/image" Target="../media/image25.emf"/><Relationship Id="rId2" Type="http://schemas.openxmlformats.org/officeDocument/2006/relationships/image" Target="../media/image20.emf"/><Relationship Id="rId1" Type="http://schemas.openxmlformats.org/officeDocument/2006/relationships/image" Target="../media/image19.emf"/><Relationship Id="rId6" Type="http://schemas.openxmlformats.org/officeDocument/2006/relationships/image" Target="../media/image24.emf"/><Relationship Id="rId5" Type="http://schemas.openxmlformats.org/officeDocument/2006/relationships/image" Target="../media/image23.emf"/><Relationship Id="rId4" Type="http://schemas.openxmlformats.org/officeDocument/2006/relationships/image" Target="../media/image22.emf"/><Relationship Id="rId9"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3429000</xdr:colOff>
      <xdr:row>20</xdr:row>
      <xdr:rowOff>0</xdr:rowOff>
    </xdr:to>
    <xdr:grpSp>
      <xdr:nvGrpSpPr>
        <xdr:cNvPr id="16" name="Gruppieren 15">
          <a:hlinkClick xmlns:r="http://schemas.openxmlformats.org/officeDocument/2006/relationships" r:id="rId1" tooltip="Zur Bestellseite"/>
          <a:extLst>
            <a:ext uri="{FF2B5EF4-FFF2-40B4-BE49-F238E27FC236}">
              <a16:creationId xmlns:a16="http://schemas.microsoft.com/office/drawing/2014/main" id="{52E86206-FCB7-4BD8-9BBF-34884154A2E9}"/>
            </a:ext>
          </a:extLst>
        </xdr:cNvPr>
        <xdr:cNvGrpSpPr/>
      </xdr:nvGrpSpPr>
      <xdr:grpSpPr>
        <a:xfrm>
          <a:off x="4591050" y="323850"/>
          <a:ext cx="4010025" cy="4267200"/>
          <a:chOff x="4596848" y="331304"/>
          <a:chExt cx="4008782" cy="4306957"/>
        </a:xfrm>
      </xdr:grpSpPr>
      <xdr:sp macro="" textlink="">
        <xdr:nvSpPr>
          <xdr:cNvPr id="5" name="Rechteck 4">
            <a:extLst>
              <a:ext uri="{FF2B5EF4-FFF2-40B4-BE49-F238E27FC236}">
                <a16:creationId xmlns:a16="http://schemas.microsoft.com/office/drawing/2014/main" id="{5E948116-4B8A-4427-BABD-D8B1505508F0}"/>
              </a:ext>
            </a:extLst>
          </xdr:cNvPr>
          <xdr:cNvSpPr/>
        </xdr:nvSpPr>
        <xdr:spPr>
          <a:xfrm>
            <a:off x="4596848" y="331304"/>
            <a:ext cx="4008782" cy="430695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indent="0" algn="l"/>
            <a:endParaRPr lang="de-DE" sz="2000" b="1">
              <a:solidFill>
                <a:schemeClr val="dk1"/>
              </a:solidFill>
              <a:latin typeface="Arial" panose="020B0604020202020204" pitchFamily="34" charset="0"/>
              <a:ea typeface="+mn-ea"/>
              <a:cs typeface="Arial" panose="020B0604020202020204" pitchFamily="34" charset="0"/>
            </a:endParaRPr>
          </a:p>
        </xdr:txBody>
      </xdr:sp>
      <xdr:pic>
        <xdr:nvPicPr>
          <xdr:cNvPr id="6" name="Grafik 5">
            <a:extLst>
              <a:ext uri="{FF2B5EF4-FFF2-40B4-BE49-F238E27FC236}">
                <a16:creationId xmlns:a16="http://schemas.microsoft.com/office/drawing/2014/main" id="{8DA50FD9-B971-42CF-AF29-6766B90FA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5301136" y="619247"/>
            <a:ext cx="3031984" cy="373221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242378</xdr:colOff>
      <xdr:row>2</xdr:row>
      <xdr:rowOff>0</xdr:rowOff>
    </xdr:from>
    <xdr:to>
      <xdr:col>5</xdr:col>
      <xdr:colOff>4266130</xdr:colOff>
      <xdr:row>19</xdr:row>
      <xdr:rowOff>215794</xdr:rowOff>
    </xdr:to>
    <xdr:sp macro="" textlink="">
      <xdr:nvSpPr>
        <xdr:cNvPr id="7" name="Textfeld 6">
          <a:hlinkClick xmlns:r="http://schemas.openxmlformats.org/officeDocument/2006/relationships" r:id="rId1"/>
          <a:extLst>
            <a:ext uri="{FF2B5EF4-FFF2-40B4-BE49-F238E27FC236}">
              <a16:creationId xmlns:a16="http://schemas.microsoft.com/office/drawing/2014/main" id="{F342F6A3-D8F0-4960-B083-9935DB27DAF7}"/>
            </a:ext>
          </a:extLst>
        </xdr:cNvPr>
        <xdr:cNvSpPr txBox="1"/>
      </xdr:nvSpPr>
      <xdr:spPr>
        <a:xfrm>
          <a:off x="9701436" y="322385"/>
          <a:ext cx="4602579" cy="379865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lang="de-DE" sz="1600" b="1">
              <a:latin typeface="Arial" panose="020B0604020202020204" pitchFamily="34" charset="0"/>
              <a:cs typeface="Arial" panose="020B0604020202020204" pitchFamily="34" charset="0"/>
            </a:rPr>
            <a:t>Vollversion: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Bis zu 6 verschiedene, frei benennbare</a:t>
          </a:r>
          <a:br>
            <a:rPr lang="de-DE" sz="1600" b="0">
              <a:latin typeface="Arial" panose="020B0604020202020204" pitchFamily="34" charset="0"/>
              <a:cs typeface="Arial" panose="020B0604020202020204" pitchFamily="34" charset="0"/>
            </a:rPr>
          </a:br>
          <a:r>
            <a:rPr lang="de-DE" sz="1600" b="0">
              <a:latin typeface="Arial" panose="020B0604020202020204" pitchFamily="34" charset="0"/>
              <a:cs typeface="Arial" panose="020B0604020202020204" pitchFamily="34" charset="0"/>
            </a:rPr>
            <a:t>   Kanban-Spalten (= Workflow-Phasen)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Bis zu 180 verschiedene Aufgaben auf </a:t>
          </a:r>
          <a:br>
            <a:rPr lang="de-DE" sz="1600" b="0">
              <a:latin typeface="Arial" panose="020B0604020202020204" pitchFamily="34" charset="0"/>
              <a:cs typeface="Arial" panose="020B0604020202020204" pitchFamily="34" charset="0"/>
            </a:rPr>
          </a:br>
          <a:r>
            <a:rPr lang="de-DE" sz="1600" b="0">
              <a:latin typeface="Arial" panose="020B0604020202020204" pitchFamily="34" charset="0"/>
              <a:cs typeface="Arial" panose="020B0604020202020204" pitchFamily="34" charset="0"/>
            </a:rPr>
            <a:t>   eigenen Kanban-Karten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Beliebig viele Team-Mitglieder und Projekte</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Excel-Datei nicht geschützt (Logo, Farben etc.</a:t>
          </a:r>
          <a:br>
            <a:rPr lang="de-DE" sz="1600" b="0">
              <a:latin typeface="Arial" panose="020B0604020202020204" pitchFamily="34" charset="0"/>
              <a:cs typeface="Arial" panose="020B0604020202020204" pitchFamily="34" charset="0"/>
            </a:rPr>
          </a:br>
          <a:r>
            <a:rPr lang="de-DE" sz="1600" b="0">
              <a:latin typeface="Arial" panose="020B0604020202020204" pitchFamily="34" charset="0"/>
              <a:cs typeface="Arial" panose="020B0604020202020204" pitchFamily="34" charset="0"/>
            </a:rPr>
            <a:t>   frei anpassbar)</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Einmal kaufen, </a:t>
          </a:r>
          <a:r>
            <a:rPr lang="de-DE" sz="1600" b="1">
              <a:latin typeface="Arial" panose="020B0604020202020204" pitchFamily="34" charset="0"/>
              <a:cs typeface="Arial" panose="020B0604020202020204" pitchFamily="34" charset="0"/>
            </a:rPr>
            <a:t>unlimitiert nutzen</a:t>
          </a:r>
          <a:r>
            <a:rPr lang="de-DE" sz="1600" b="0">
              <a:latin typeface="Arial" panose="020B0604020202020204" pitchFamily="34" charset="0"/>
              <a:cs typeface="Arial" panose="020B0604020202020204" pitchFamily="34" charset="0"/>
            </a:rPr>
            <a:t> </a:t>
          </a:r>
          <a:br>
            <a:rPr lang="de-DE" sz="1600" b="0">
              <a:latin typeface="Arial" panose="020B0604020202020204" pitchFamily="34" charset="0"/>
              <a:cs typeface="Arial" panose="020B0604020202020204" pitchFamily="34" charset="0"/>
            </a:rPr>
          </a:br>
          <a:r>
            <a:rPr lang="de-DE" sz="1600" b="0">
              <a:latin typeface="Arial" panose="020B0604020202020204" pitchFamily="34" charset="0"/>
              <a:cs typeface="Arial" panose="020B0604020202020204" pitchFamily="34" charset="0"/>
            </a:rPr>
            <a:t>  (kein Abo, keine Folgekosten)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Sofortiger Download =&gt; direkt loslegen</a:t>
          </a:r>
        </a:p>
      </xdr:txBody>
    </xdr:sp>
    <xdr:clientData/>
  </xdr:twoCellAnchor>
  <xdr:twoCellAnchor>
    <xdr:from>
      <xdr:col>2</xdr:col>
      <xdr:colOff>339578</xdr:colOff>
      <xdr:row>21</xdr:row>
      <xdr:rowOff>36621</xdr:rowOff>
    </xdr:from>
    <xdr:to>
      <xdr:col>3</xdr:col>
      <xdr:colOff>2814754</xdr:colOff>
      <xdr:row>34</xdr:row>
      <xdr:rowOff>93021</xdr:rowOff>
    </xdr:to>
    <xdr:grpSp>
      <xdr:nvGrpSpPr>
        <xdr:cNvPr id="8" name="Gruppieren 7">
          <a:hlinkClick xmlns:r="http://schemas.openxmlformats.org/officeDocument/2006/relationships" r:id="rId1" tooltip="Zur Bestellseite"/>
          <a:extLst>
            <a:ext uri="{FF2B5EF4-FFF2-40B4-BE49-F238E27FC236}">
              <a16:creationId xmlns:a16="http://schemas.microsoft.com/office/drawing/2014/main" id="{76E1DD08-D873-4014-98D2-A8FC9F50BE19}"/>
            </a:ext>
          </a:extLst>
        </xdr:cNvPr>
        <xdr:cNvGrpSpPr/>
      </xdr:nvGrpSpPr>
      <xdr:grpSpPr>
        <a:xfrm>
          <a:off x="4930628" y="4856271"/>
          <a:ext cx="3056201" cy="2894850"/>
          <a:chOff x="6311346" y="11110699"/>
          <a:chExt cx="3051231" cy="2901476"/>
        </a:xfrm>
      </xdr:grpSpPr>
      <xdr:sp macro="" textlink="">
        <xdr:nvSpPr>
          <xdr:cNvPr id="9" name="Textfeld 8">
            <a:extLst>
              <a:ext uri="{FF2B5EF4-FFF2-40B4-BE49-F238E27FC236}">
                <a16:creationId xmlns:a16="http://schemas.microsoft.com/office/drawing/2014/main" id="{B73D0AFF-F2FC-46D9-83E4-8352B4CD07A7}"/>
              </a:ext>
            </a:extLst>
          </xdr:cNvPr>
          <xdr:cNvSpPr txBox="1"/>
        </xdr:nvSpPr>
        <xdr:spPr>
          <a:xfrm flipH="1">
            <a:off x="6311346" y="11918914"/>
            <a:ext cx="3051231" cy="99148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2800" b="1" baseline="0">
                <a:solidFill>
                  <a:srgbClr val="25346A"/>
                </a:solidFill>
                <a:latin typeface="Arial" panose="020B0604020202020204" pitchFamily="34" charset="0"/>
                <a:cs typeface="Arial" panose="020B0604020202020204" pitchFamily="34" charset="0"/>
              </a:rPr>
              <a:t>EUR 50,00</a:t>
            </a:r>
          </a:p>
          <a:p>
            <a:pPr algn="ctr"/>
            <a:r>
              <a:rPr lang="de-DE" sz="1800" b="1" baseline="0">
                <a:solidFill>
                  <a:srgbClr val="25346A"/>
                </a:solidFill>
                <a:latin typeface="Arial" panose="020B0604020202020204" pitchFamily="34" charset="0"/>
                <a:cs typeface="Arial" panose="020B0604020202020204" pitchFamily="34" charset="0"/>
              </a:rPr>
              <a:t>(zzgl. MwSt.)</a:t>
            </a:r>
            <a:endParaRPr lang="de-DE" sz="1800" b="1">
              <a:solidFill>
                <a:srgbClr val="25346A"/>
              </a:solidFill>
              <a:latin typeface="Arial" panose="020B0604020202020204" pitchFamily="34" charset="0"/>
              <a:cs typeface="Arial" panose="020B0604020202020204" pitchFamily="34" charset="0"/>
            </a:endParaRPr>
          </a:p>
        </xdr:txBody>
      </xdr:sp>
      <xdr:sp macro="" textlink="">
        <xdr:nvSpPr>
          <xdr:cNvPr id="10" name="Pfeil: nach rechts 9">
            <a:extLst>
              <a:ext uri="{FF2B5EF4-FFF2-40B4-BE49-F238E27FC236}">
                <a16:creationId xmlns:a16="http://schemas.microsoft.com/office/drawing/2014/main" id="{54E685E0-CB66-454E-A8AB-B0612D17FE15}"/>
              </a:ext>
            </a:extLst>
          </xdr:cNvPr>
          <xdr:cNvSpPr/>
        </xdr:nvSpPr>
        <xdr:spPr>
          <a:xfrm rot="5400000">
            <a:off x="7690304" y="11185837"/>
            <a:ext cx="582276" cy="432000"/>
          </a:xfrm>
          <a:prstGeom prst="rightArrow">
            <a:avLst/>
          </a:prstGeom>
          <a:solidFill>
            <a:schemeClr val="bg1">
              <a:lumMod val="75000"/>
            </a:schemeClr>
          </a:solidFill>
        </xdr:spPr>
        <xdr:style>
          <a:lnRef idx="3">
            <a:schemeClr val="lt1"/>
          </a:lnRef>
          <a:fillRef idx="1">
            <a:schemeClr val="dk1"/>
          </a:fillRef>
          <a:effectRef idx="1">
            <a:schemeClr val="dk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solidFill>
                <a:schemeClr val="lt1"/>
              </a:solidFill>
            </a:endParaRPr>
          </a:p>
        </xdr:txBody>
      </xdr:sp>
      <xdr:grpSp>
        <xdr:nvGrpSpPr>
          <xdr:cNvPr id="11" name="Gruppieren 10">
            <a:extLst>
              <a:ext uri="{FF2B5EF4-FFF2-40B4-BE49-F238E27FC236}">
                <a16:creationId xmlns:a16="http://schemas.microsoft.com/office/drawing/2014/main" id="{C78E208E-A8A4-4ACE-999A-3B2083780C3D}"/>
              </a:ext>
            </a:extLst>
          </xdr:cNvPr>
          <xdr:cNvGrpSpPr/>
        </xdr:nvGrpSpPr>
        <xdr:grpSpPr>
          <a:xfrm>
            <a:off x="6508006" y="13092688"/>
            <a:ext cx="2691231" cy="919487"/>
            <a:chOff x="10204082" y="16266457"/>
            <a:chExt cx="2913530" cy="941295"/>
          </a:xfrm>
        </xdr:grpSpPr>
        <xdr:sp macro="" textlink="">
          <xdr:nvSpPr>
            <xdr:cNvPr id="12" name="Rechteck: abgerundete Ecken 11">
              <a:extLst>
                <a:ext uri="{FF2B5EF4-FFF2-40B4-BE49-F238E27FC236}">
                  <a16:creationId xmlns:a16="http://schemas.microsoft.com/office/drawing/2014/main" id="{831B7BD7-E6EE-4F6A-8E01-36449C168113}"/>
                </a:ext>
              </a:extLst>
            </xdr:cNvPr>
            <xdr:cNvSpPr/>
          </xdr:nvSpPr>
          <xdr:spPr>
            <a:xfrm>
              <a:off x="10215288" y="16266457"/>
              <a:ext cx="2902324" cy="941295"/>
            </a:xfrm>
            <a:prstGeom prst="roundRect">
              <a:avLst>
                <a:gd name="adj" fmla="val 16667"/>
              </a:avLst>
            </a:prstGeom>
            <a:solidFill>
              <a:srgbClr val="25346A"/>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sp macro="" textlink="">
          <xdr:nvSpPr>
            <xdr:cNvPr id="13" name="Textfeld 12">
              <a:extLst>
                <a:ext uri="{FF2B5EF4-FFF2-40B4-BE49-F238E27FC236}">
                  <a16:creationId xmlns:a16="http://schemas.microsoft.com/office/drawing/2014/main" id="{87B69EB0-D29E-4B81-8EC4-D93AFE600254}"/>
                </a:ext>
              </a:extLst>
            </xdr:cNvPr>
            <xdr:cNvSpPr txBox="1"/>
          </xdr:nvSpPr>
          <xdr:spPr>
            <a:xfrm>
              <a:off x="10204082" y="16445751"/>
              <a:ext cx="2891118"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3000" b="1">
                  <a:solidFill>
                    <a:schemeClr val="bg1"/>
                  </a:solidFill>
                </a:rPr>
                <a:t>Bestellen</a:t>
              </a:r>
            </a:p>
          </xdr:txBody>
        </xdr:sp>
      </xdr:grpSp>
    </xdr:grpSp>
    <xdr:clientData/>
  </xdr:twoCellAnchor>
  <xdr:oneCellAnchor>
    <xdr:from>
      <xdr:col>1</xdr:col>
      <xdr:colOff>1230923</xdr:colOff>
      <xdr:row>2</xdr:row>
      <xdr:rowOff>109904</xdr:rowOff>
    </xdr:from>
    <xdr:ext cx="1676400" cy="288000"/>
    <xdr:sp macro="" textlink="">
      <xdr:nvSpPr>
        <xdr:cNvPr id="14" name="Rectangle: Rounded Corners 16">
          <a:hlinkClick xmlns:r="http://schemas.openxmlformats.org/officeDocument/2006/relationships" r:id="rId3" tooltip="gehe zu ..."/>
          <a:extLst>
            <a:ext uri="{FF2B5EF4-FFF2-40B4-BE49-F238E27FC236}">
              <a16:creationId xmlns:a16="http://schemas.microsoft.com/office/drawing/2014/main" id="{F700AE49-6C3E-4CC1-8AF6-AACE83B2A5AC}"/>
            </a:ext>
          </a:extLst>
        </xdr:cNvPr>
        <xdr:cNvSpPr/>
      </xdr:nvSpPr>
      <xdr:spPr>
        <a:xfrm>
          <a:off x="1538654" y="432289"/>
          <a:ext cx="16764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Zurück zur DEMO</a:t>
          </a:r>
        </a:p>
      </xdr:txBody>
    </xdr:sp>
    <xdr:clientData/>
  </xdr:oneCellAnchor>
  <xdr:twoCellAnchor editAs="oneCell">
    <xdr:from>
      <xdr:col>1</xdr:col>
      <xdr:colOff>989135</xdr:colOff>
      <xdr:row>11</xdr:row>
      <xdr:rowOff>146539</xdr:rowOff>
    </xdr:from>
    <xdr:to>
      <xdr:col>1</xdr:col>
      <xdr:colOff>3294185</xdr:colOff>
      <xdr:row>15</xdr:row>
      <xdr:rowOff>218448</xdr:rowOff>
    </xdr:to>
    <xdr:pic>
      <xdr:nvPicPr>
        <xdr:cNvPr id="15" name="Grafik 14">
          <a:hlinkClick xmlns:r="http://schemas.openxmlformats.org/officeDocument/2006/relationships" r:id="rId4"/>
          <a:extLst>
            <a:ext uri="{FF2B5EF4-FFF2-40B4-BE49-F238E27FC236}">
              <a16:creationId xmlns:a16="http://schemas.microsoft.com/office/drawing/2014/main" id="{19A67A0A-440D-4BFD-9A0C-ABE0F0DB30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96866" y="2688981"/>
          <a:ext cx="2305050" cy="980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0</xdr:rowOff>
    </xdr:from>
    <xdr:to>
      <xdr:col>12</xdr:col>
      <xdr:colOff>0</xdr:colOff>
      <xdr:row>34</xdr:row>
      <xdr:rowOff>0</xdr:rowOff>
    </xdr:to>
    <xdr:sp macro="" textlink="">
      <xdr:nvSpPr>
        <xdr:cNvPr id="2" name="TextBox 4">
          <a:extLst>
            <a:ext uri="{FF2B5EF4-FFF2-40B4-BE49-F238E27FC236}">
              <a16:creationId xmlns:a16="http://schemas.microsoft.com/office/drawing/2014/main" id="{CAAF0E13-089A-489B-AF6E-40BB6FE900C7}"/>
            </a:ext>
          </a:extLst>
        </xdr:cNvPr>
        <xdr:cNvSpPr txBox="1"/>
      </xdr:nvSpPr>
      <xdr:spPr>
        <a:xfrm>
          <a:off x="381000" y="3933825"/>
          <a:ext cx="7620000" cy="30765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2000" i="1">
              <a:solidFill>
                <a:schemeClr val="tx1">
                  <a:lumMod val="75000"/>
                  <a:lumOff val="25000"/>
                </a:schemeClr>
              </a:solidFill>
              <a:latin typeface="+mn-lt"/>
              <a:cs typeface="Arial" pitchFamily="34" charset="0"/>
            </a:rPr>
            <a:t>Bitte vor Nutzung dieser Vorlage </a:t>
          </a:r>
          <a:r>
            <a:rPr lang="en-AU" sz="2000" i="1" baseline="0">
              <a:solidFill>
                <a:schemeClr val="tx1">
                  <a:lumMod val="75000"/>
                  <a:lumOff val="25000"/>
                </a:schemeClr>
              </a:solidFill>
              <a:latin typeface="+mn-lt"/>
              <a:cs typeface="Arial" pitchFamily="34" charset="0"/>
            </a:rPr>
            <a:t>lesen</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Inhalt</a:t>
          </a:r>
        </a:p>
        <a:p>
          <a:r>
            <a:rPr lang="en-AU" sz="1100" baseline="0">
              <a:solidFill>
                <a:schemeClr val="tx1">
                  <a:lumMod val="75000"/>
                  <a:lumOff val="25000"/>
                </a:schemeClr>
              </a:solidFill>
              <a:latin typeface="+mn-lt"/>
              <a:cs typeface="Arial" pitchFamily="34" charset="0"/>
            </a:rPr>
            <a:t>Diese Vorlage wurde von der Fimovi GmbH erstellt. Die Inhalte dieser Datei wurden mit größter Sorgfalt zusammengestellt. Dennoch können für die Richtigkeit und Vollständigkeit keine Gewähr übernommen werden. Die Ergebnisse in dieser Vorlagen-Datei basieren im wesentlichen auf den zugrundeliegenden Eingabedaten bzw. Annahmen. Diese sind so angelegt, dass sie von Anwendern leicht verändert werden können.</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Haftungsausschluss</a:t>
          </a:r>
        </a:p>
        <a:p>
          <a:r>
            <a:rPr lang="en-AU" sz="1100" baseline="0">
              <a:solidFill>
                <a:schemeClr val="tx1">
                  <a:lumMod val="75000"/>
                  <a:lumOff val="25000"/>
                </a:schemeClr>
              </a:solidFill>
              <a:latin typeface="+mn-lt"/>
              <a:cs typeface="Arial" pitchFamily="34" charset="0"/>
            </a:rPr>
            <a:t>Die Fimovi GmbH übernimmt keine Gewähr oder Haftung für die Plausibilität oder Richtigkeit dieser Eingabedaten und keine Gewähr oder Haftung für die Richtigkeit der aus diesen Eingabedaten resultierenden Ergebnisse. Auch haftet die Fimovi GmbH nicht für Schäden, die einem Anwender im Vertrauen auf die Richtigkeit der Ergebnisse dieser Berechnungen entstehen. Eine Nutzung dieser Datei erfolgt auf eigenes Risiko. </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Nutzung und Weitergabe</a:t>
          </a:r>
        </a:p>
        <a:p>
          <a:r>
            <a:rPr lang="en-AU" sz="1100" baseline="0">
              <a:solidFill>
                <a:schemeClr val="tx1">
                  <a:lumMod val="75000"/>
                  <a:lumOff val="25000"/>
                </a:schemeClr>
              </a:solidFill>
              <a:latin typeface="+mn-lt"/>
              <a:ea typeface="+mn-ea"/>
              <a:cs typeface="Arial" pitchFamily="34" charset="0"/>
            </a:rPr>
            <a:t>Diese Vorlage ist urheberrechtlich geschützt. Eine Weitergabe ist nicht zulässig. </a:t>
          </a:r>
        </a:p>
      </xdr:txBody>
    </xdr:sp>
    <xdr:clientData/>
  </xdr:twoCellAnchor>
  <xdr:twoCellAnchor>
    <xdr:from>
      <xdr:col>2</xdr:col>
      <xdr:colOff>0</xdr:colOff>
      <xdr:row>36</xdr:row>
      <xdr:rowOff>161924</xdr:rowOff>
    </xdr:from>
    <xdr:to>
      <xdr:col>12</xdr:col>
      <xdr:colOff>0</xdr:colOff>
      <xdr:row>53</xdr:row>
      <xdr:rowOff>0</xdr:rowOff>
    </xdr:to>
    <xdr:sp macro="" textlink="">
      <xdr:nvSpPr>
        <xdr:cNvPr id="3" name="TextBox 4">
          <a:extLst>
            <a:ext uri="{FF2B5EF4-FFF2-40B4-BE49-F238E27FC236}">
              <a16:creationId xmlns:a16="http://schemas.microsoft.com/office/drawing/2014/main" id="{D8FCE914-643F-4CF8-B439-8BB70CA2B0FA}"/>
            </a:ext>
          </a:extLst>
        </xdr:cNvPr>
        <xdr:cNvSpPr txBox="1"/>
      </xdr:nvSpPr>
      <xdr:spPr>
        <a:xfrm>
          <a:off x="381000" y="7696199"/>
          <a:ext cx="7620000" cy="2590801"/>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1100" b="1" baseline="0">
              <a:solidFill>
                <a:srgbClr val="313D72"/>
              </a:solidFill>
              <a:latin typeface="+mn-lt"/>
              <a:ea typeface="+mn-ea"/>
              <a:cs typeface="Arial" pitchFamily="34" charset="0"/>
            </a:rPr>
            <a:t>Profil</a:t>
          </a:r>
        </a:p>
        <a:p>
          <a:r>
            <a:rPr lang="de-DE" sz="1100">
              <a:solidFill>
                <a:schemeClr val="dk1"/>
              </a:solidFill>
              <a:effectLst/>
              <a:latin typeface="+mn-lt"/>
              <a:ea typeface="+mn-ea"/>
              <a:cs typeface="+mn-cs"/>
            </a:rPr>
            <a:t>Financial Modelling Videos bietet Intensiv-Video-Workshops, in denen Schritt für Schritt die Erstellung von professionellen Finanzplanungs-, Projektfinanzierungs- und Cashflow-Modellen in Excel er­läutert wird. Die praxis­orientierten Modelle sind nach aktuellen, international akzeptierten Standards aufgebaut und erlauben den Nutzern höchstmögliche Transparenz und Flexibilität sowohl hinsichtlich der Eingaben, als auch bezüglich der Projektbeurteilung zum Beispiel im Rahmen von Investitions- oder Kreditvergabe­entschei­dungen.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Neben Intensiv-Video-Workshops bietet die Fimovi</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GmbH:</a:t>
          </a:r>
        </a:p>
        <a:p>
          <a:r>
            <a:rPr lang="de-DE" sz="1100">
              <a:solidFill>
                <a:schemeClr val="dk1"/>
              </a:solidFill>
              <a:effectLst/>
              <a:latin typeface="+mn-lt"/>
              <a:ea typeface="+mn-ea"/>
              <a:cs typeface="+mn-cs"/>
            </a:rPr>
            <a:t> 	• Vorlagen zur Erstellung verschiedener Finanzmodelle</a:t>
          </a:r>
        </a:p>
        <a:p>
          <a:pPr eaLnBrk="1" fontAlgn="auto" latinLnBrk="0" hangingPunct="1"/>
          <a:r>
            <a:rPr lang="de-DE" sz="1100">
              <a:solidFill>
                <a:schemeClr val="dk1"/>
              </a:solidFill>
              <a:effectLst/>
              <a:latin typeface="+mn-lt"/>
              <a:ea typeface="+mn-ea"/>
              <a:cs typeface="+mn-cs"/>
            </a:rPr>
            <a:t> 	• Erstellung individueller Finanzmodelle</a:t>
          </a:r>
        </a:p>
        <a:p>
          <a:r>
            <a:rPr lang="de-DE" sz="1100">
              <a:solidFill>
                <a:schemeClr val="dk1"/>
              </a:solidFill>
              <a:effectLst/>
              <a:latin typeface="+mn-lt"/>
              <a:ea typeface="+mn-ea"/>
              <a:cs typeface="+mn-cs"/>
            </a:rPr>
            <a:t>	• Modellreview und -optimierung	</a:t>
          </a:r>
        </a:p>
        <a:p>
          <a:r>
            <a:rPr lang="de-DE" sz="1100">
              <a:solidFill>
                <a:schemeClr val="dk1"/>
              </a:solidFill>
              <a:effectLst/>
              <a:latin typeface="+mn-lt"/>
              <a:ea typeface="+mn-ea"/>
              <a:cs typeface="+mn-cs"/>
            </a:rPr>
            <a:t>	• Seminare im Bereich Financial Modelling und Arbeiten mit Excel</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Besuchen Sie unsere Internetseite, wo viele Informationen und kostenlose Vorlagen und Tutorials  angeboten werden.</a:t>
          </a:r>
        </a:p>
      </xdr:txBody>
    </xdr:sp>
    <xdr:clientData/>
  </xdr:twoCellAnchor>
  <xdr:twoCellAnchor editAs="oneCell">
    <xdr:from>
      <xdr:col>8</xdr:col>
      <xdr:colOff>134592</xdr:colOff>
      <xdr:row>1</xdr:row>
      <xdr:rowOff>94288</xdr:rowOff>
    </xdr:from>
    <xdr:to>
      <xdr:col>8</xdr:col>
      <xdr:colOff>134592</xdr:colOff>
      <xdr:row>2</xdr:row>
      <xdr:rowOff>0</xdr:rowOff>
    </xdr:to>
    <xdr:pic>
      <xdr:nvPicPr>
        <xdr:cNvPr id="4" name="Grafik 3">
          <a:extLst>
            <a:ext uri="{FF2B5EF4-FFF2-40B4-BE49-F238E27FC236}">
              <a16:creationId xmlns:a16="http://schemas.microsoft.com/office/drawing/2014/main" id="{34A6EE9B-F553-4BA7-AEBE-F42AD3044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7592" y="265738"/>
          <a:ext cx="0" cy="77162"/>
        </a:xfrm>
        <a:prstGeom prst="rect">
          <a:avLst/>
        </a:prstGeom>
      </xdr:spPr>
    </xdr:pic>
    <xdr:clientData/>
  </xdr:twoCellAnchor>
  <xdr:twoCellAnchor editAs="oneCell">
    <xdr:from>
      <xdr:col>8</xdr:col>
      <xdr:colOff>0</xdr:colOff>
      <xdr:row>1</xdr:row>
      <xdr:rowOff>94288</xdr:rowOff>
    </xdr:from>
    <xdr:to>
      <xdr:col>8</xdr:col>
      <xdr:colOff>0</xdr:colOff>
      <xdr:row>2</xdr:row>
      <xdr:rowOff>152400</xdr:rowOff>
    </xdr:to>
    <xdr:pic>
      <xdr:nvPicPr>
        <xdr:cNvPr id="5" name="Grafik 4">
          <a:extLst>
            <a:ext uri="{FF2B5EF4-FFF2-40B4-BE49-F238E27FC236}">
              <a16:creationId xmlns:a16="http://schemas.microsoft.com/office/drawing/2014/main" id="{5027C8D1-23F9-42C5-86E0-2FEFDF2F8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265738"/>
          <a:ext cx="0" cy="229562"/>
        </a:xfrm>
        <a:prstGeom prst="rect">
          <a:avLst/>
        </a:prstGeom>
      </xdr:spPr>
    </xdr:pic>
    <xdr:clientData/>
  </xdr:twoCellAnchor>
  <xdr:twoCellAnchor editAs="oneCell">
    <xdr:from>
      <xdr:col>8</xdr:col>
      <xdr:colOff>733425</xdr:colOff>
      <xdr:row>2</xdr:row>
      <xdr:rowOff>144464</xdr:rowOff>
    </xdr:from>
    <xdr:to>
      <xdr:col>11</xdr:col>
      <xdr:colOff>752475</xdr:colOff>
      <xdr:row>4</xdr:row>
      <xdr:rowOff>286712</xdr:rowOff>
    </xdr:to>
    <xdr:pic>
      <xdr:nvPicPr>
        <xdr:cNvPr id="6" name="Grafik 5">
          <a:hlinkClick xmlns:r="http://schemas.openxmlformats.org/officeDocument/2006/relationships" r:id="rId2"/>
          <a:extLst>
            <a:ext uri="{FF2B5EF4-FFF2-40B4-BE49-F238E27FC236}">
              <a16:creationId xmlns:a16="http://schemas.microsoft.com/office/drawing/2014/main" id="{06D64CCC-4A88-4D00-916D-A5D768A60C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86425" y="487364"/>
          <a:ext cx="2305050" cy="980448"/>
        </a:xfrm>
        <a:prstGeom prst="rect">
          <a:avLst/>
        </a:prstGeom>
      </xdr:spPr>
    </xdr:pic>
    <xdr:clientData/>
  </xdr:twoCellAnchor>
  <xdr:oneCellAnchor>
    <xdr:from>
      <xdr:col>3</xdr:col>
      <xdr:colOff>57150</xdr:colOff>
      <xdr:row>2</xdr:row>
      <xdr:rowOff>9525</xdr:rowOff>
    </xdr:from>
    <xdr:ext cx="1676400" cy="288000"/>
    <xdr:sp macro="" textlink="">
      <xdr:nvSpPr>
        <xdr:cNvPr id="7" name="Rectangle: Rounded Corners 16">
          <a:hlinkClick xmlns:r="http://schemas.openxmlformats.org/officeDocument/2006/relationships" r:id="rId4" tooltip="gehe zu ..."/>
          <a:extLst>
            <a:ext uri="{FF2B5EF4-FFF2-40B4-BE49-F238E27FC236}">
              <a16:creationId xmlns:a16="http://schemas.microsoft.com/office/drawing/2014/main" id="{C70CF24C-5F4D-491B-80E6-DF78A2CC7779}"/>
            </a:ext>
          </a:extLst>
        </xdr:cNvPr>
        <xdr:cNvSpPr/>
      </xdr:nvSpPr>
      <xdr:spPr>
        <a:xfrm>
          <a:off x="1200150" y="352425"/>
          <a:ext cx="16764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Zu den ANNAHMEN</a:t>
          </a:r>
        </a:p>
      </xdr:txBody>
    </xdr:sp>
    <xdr:clientData/>
  </xdr:oneCellAnchor>
  <xdr:twoCellAnchor>
    <xdr:from>
      <xdr:col>3</xdr:col>
      <xdr:colOff>28575</xdr:colOff>
      <xdr:row>10</xdr:row>
      <xdr:rowOff>95250</xdr:rowOff>
    </xdr:from>
    <xdr:to>
      <xdr:col>7</xdr:col>
      <xdr:colOff>402470</xdr:colOff>
      <xdr:row>11</xdr:row>
      <xdr:rowOff>92205</xdr:rowOff>
    </xdr:to>
    <xdr:sp macro="" textlink="">
      <xdr:nvSpPr>
        <xdr:cNvPr id="8" name="Textfeld 7">
          <a:extLst>
            <a:ext uri="{FF2B5EF4-FFF2-40B4-BE49-F238E27FC236}">
              <a16:creationId xmlns:a16="http://schemas.microsoft.com/office/drawing/2014/main" id="{BF2FC0C2-E40A-45F3-804C-3DA14159D190}"/>
            </a:ext>
          </a:extLst>
        </xdr:cNvPr>
        <xdr:cNvSpPr txBox="1"/>
      </xdr:nvSpPr>
      <xdr:spPr>
        <a:xfrm>
          <a:off x="1171575" y="2847975"/>
          <a:ext cx="3421895" cy="33033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100" b="1">
              <a:latin typeface="Arial" panose="020B0604020202020204" pitchFamily="34" charset="0"/>
              <a:cs typeface="Arial" panose="020B0604020202020204" pitchFamily="34" charset="0"/>
            </a:rPr>
            <a:t>Eingeschränkte Demoversion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688732</xdr:colOff>
      <xdr:row>23</xdr:row>
      <xdr:rowOff>131885</xdr:rowOff>
    </xdr:from>
    <xdr:to>
      <xdr:col>7</xdr:col>
      <xdr:colOff>175848</xdr:colOff>
      <xdr:row>23</xdr:row>
      <xdr:rowOff>131885</xdr:rowOff>
    </xdr:to>
    <xdr:cxnSp macro="">
      <xdr:nvCxnSpPr>
        <xdr:cNvPr id="4" name="Gerader Verbinder 3">
          <a:extLst>
            <a:ext uri="{FF2B5EF4-FFF2-40B4-BE49-F238E27FC236}">
              <a16:creationId xmlns:a16="http://schemas.microsoft.com/office/drawing/2014/main" id="{E2EB50BA-B0A4-452D-A012-90D89612AD86}"/>
            </a:ext>
          </a:extLst>
        </xdr:cNvPr>
        <xdr:cNvCxnSpPr/>
      </xdr:nvCxnSpPr>
      <xdr:spPr>
        <a:xfrm>
          <a:off x="4154367" y="6667500"/>
          <a:ext cx="373673" cy="0"/>
        </a:xfrm>
        <a:prstGeom prst="line">
          <a:avLst/>
        </a:prstGeom>
        <a:ln w="635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688732</xdr:colOff>
      <xdr:row>24</xdr:row>
      <xdr:rowOff>131885</xdr:rowOff>
    </xdr:from>
    <xdr:to>
      <xdr:col>7</xdr:col>
      <xdr:colOff>175848</xdr:colOff>
      <xdr:row>24</xdr:row>
      <xdr:rowOff>131885</xdr:rowOff>
    </xdr:to>
    <xdr:cxnSp macro="">
      <xdr:nvCxnSpPr>
        <xdr:cNvPr id="16" name="Gerader Verbinder 15">
          <a:extLst>
            <a:ext uri="{FF2B5EF4-FFF2-40B4-BE49-F238E27FC236}">
              <a16:creationId xmlns:a16="http://schemas.microsoft.com/office/drawing/2014/main" id="{BAA33D55-58C5-4AF0-A832-9C16435305AD}"/>
            </a:ext>
          </a:extLst>
        </xdr:cNvPr>
        <xdr:cNvCxnSpPr/>
      </xdr:nvCxnSpPr>
      <xdr:spPr>
        <a:xfrm>
          <a:off x="4154367" y="6909289"/>
          <a:ext cx="373673" cy="0"/>
        </a:xfrm>
        <a:prstGeom prst="line">
          <a:avLst/>
        </a:prstGeom>
        <a:ln w="635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688732</xdr:colOff>
      <xdr:row>25</xdr:row>
      <xdr:rowOff>131885</xdr:rowOff>
    </xdr:from>
    <xdr:to>
      <xdr:col>7</xdr:col>
      <xdr:colOff>175848</xdr:colOff>
      <xdr:row>25</xdr:row>
      <xdr:rowOff>131885</xdr:rowOff>
    </xdr:to>
    <xdr:cxnSp macro="">
      <xdr:nvCxnSpPr>
        <xdr:cNvPr id="17" name="Gerader Verbinder 16">
          <a:extLst>
            <a:ext uri="{FF2B5EF4-FFF2-40B4-BE49-F238E27FC236}">
              <a16:creationId xmlns:a16="http://schemas.microsoft.com/office/drawing/2014/main" id="{1BA03FC7-B1B8-4B72-907C-0C1938D94628}"/>
            </a:ext>
          </a:extLst>
        </xdr:cNvPr>
        <xdr:cNvCxnSpPr/>
      </xdr:nvCxnSpPr>
      <xdr:spPr>
        <a:xfrm>
          <a:off x="4154367" y="7151077"/>
          <a:ext cx="373673" cy="0"/>
        </a:xfrm>
        <a:prstGeom prst="line">
          <a:avLst/>
        </a:prstGeom>
        <a:ln w="635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48</xdr:row>
      <xdr:rowOff>476250</xdr:rowOff>
    </xdr:from>
    <xdr:to>
      <xdr:col>6</xdr:col>
      <xdr:colOff>0</xdr:colOff>
      <xdr:row>49</xdr:row>
      <xdr:rowOff>476250</xdr:rowOff>
    </xdr:to>
    <xdr:pic>
      <xdr:nvPicPr>
        <xdr:cNvPr id="3" name="Grafik 2">
          <a:extLst>
            <a:ext uri="{FF2B5EF4-FFF2-40B4-BE49-F238E27FC236}">
              <a16:creationId xmlns:a16="http://schemas.microsoft.com/office/drawing/2014/main" id="{05E7CE1D-2173-4A35-A92F-2CC54C1B2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89385" y="9576288"/>
          <a:ext cx="476250" cy="476250"/>
        </a:xfrm>
        <a:prstGeom prst="rect">
          <a:avLst/>
        </a:prstGeom>
      </xdr:spPr>
    </xdr:pic>
    <xdr:clientData fLocksWithSheet="0"/>
  </xdr:twoCellAnchor>
  <xdr:twoCellAnchor editAs="oneCell">
    <xdr:from>
      <xdr:col>5</xdr:col>
      <xdr:colOff>0</xdr:colOff>
      <xdr:row>43</xdr:row>
      <xdr:rowOff>476250</xdr:rowOff>
    </xdr:from>
    <xdr:to>
      <xdr:col>6</xdr:col>
      <xdr:colOff>0</xdr:colOff>
      <xdr:row>44</xdr:row>
      <xdr:rowOff>476250</xdr:rowOff>
    </xdr:to>
    <xdr:pic>
      <xdr:nvPicPr>
        <xdr:cNvPr id="14" name="Grafik 13">
          <a:extLst>
            <a:ext uri="{FF2B5EF4-FFF2-40B4-BE49-F238E27FC236}">
              <a16:creationId xmlns:a16="http://schemas.microsoft.com/office/drawing/2014/main" id="{1411C061-DA9E-46AB-88A3-C7681931E9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89385" y="7195038"/>
          <a:ext cx="476250" cy="476250"/>
        </a:xfrm>
        <a:prstGeom prst="rect">
          <a:avLst/>
        </a:prstGeom>
      </xdr:spPr>
    </xdr:pic>
    <xdr:clientData fLocksWithSheet="0"/>
  </xdr:twoCellAnchor>
  <xdr:twoCellAnchor editAs="oneCell">
    <xdr:from>
      <xdr:col>5</xdr:col>
      <xdr:colOff>0</xdr:colOff>
      <xdr:row>45</xdr:row>
      <xdr:rowOff>476250</xdr:rowOff>
    </xdr:from>
    <xdr:to>
      <xdr:col>6</xdr:col>
      <xdr:colOff>0</xdr:colOff>
      <xdr:row>46</xdr:row>
      <xdr:rowOff>476250</xdr:rowOff>
    </xdr:to>
    <xdr:pic>
      <xdr:nvPicPr>
        <xdr:cNvPr id="25" name="Grafik 24">
          <a:extLst>
            <a:ext uri="{FF2B5EF4-FFF2-40B4-BE49-F238E27FC236}">
              <a16:creationId xmlns:a16="http://schemas.microsoft.com/office/drawing/2014/main" id="{875972E5-3E1F-474C-857A-BF286EEBF6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989385" y="8147538"/>
          <a:ext cx="476250" cy="476250"/>
        </a:xfrm>
        <a:prstGeom prst="rect">
          <a:avLst/>
        </a:prstGeom>
      </xdr:spPr>
    </xdr:pic>
    <xdr:clientData fLocksWithSheet="0"/>
  </xdr:twoCellAnchor>
  <xdr:twoCellAnchor editAs="oneCell">
    <xdr:from>
      <xdr:col>5</xdr:col>
      <xdr:colOff>0</xdr:colOff>
      <xdr:row>44</xdr:row>
      <xdr:rowOff>476250</xdr:rowOff>
    </xdr:from>
    <xdr:to>
      <xdr:col>6</xdr:col>
      <xdr:colOff>0</xdr:colOff>
      <xdr:row>45</xdr:row>
      <xdr:rowOff>476250</xdr:rowOff>
    </xdr:to>
    <xdr:pic>
      <xdr:nvPicPr>
        <xdr:cNvPr id="28" name="Grafik 27">
          <a:extLst>
            <a:ext uri="{FF2B5EF4-FFF2-40B4-BE49-F238E27FC236}">
              <a16:creationId xmlns:a16="http://schemas.microsoft.com/office/drawing/2014/main" id="{AAF34E44-7DF9-46C8-A42C-913B9BDA6E0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989385" y="7671288"/>
          <a:ext cx="476250" cy="476250"/>
        </a:xfrm>
        <a:prstGeom prst="rect">
          <a:avLst/>
        </a:prstGeom>
      </xdr:spPr>
    </xdr:pic>
    <xdr:clientData fLocksWithSheet="0"/>
  </xdr:twoCellAnchor>
  <xdr:twoCellAnchor editAs="oneCell">
    <xdr:from>
      <xdr:col>5</xdr:col>
      <xdr:colOff>0</xdr:colOff>
      <xdr:row>47</xdr:row>
      <xdr:rowOff>476250</xdr:rowOff>
    </xdr:from>
    <xdr:to>
      <xdr:col>6</xdr:col>
      <xdr:colOff>0</xdr:colOff>
      <xdr:row>48</xdr:row>
      <xdr:rowOff>476250</xdr:rowOff>
    </xdr:to>
    <xdr:pic>
      <xdr:nvPicPr>
        <xdr:cNvPr id="31" name="Grafik 30">
          <a:extLst>
            <a:ext uri="{FF2B5EF4-FFF2-40B4-BE49-F238E27FC236}">
              <a16:creationId xmlns:a16="http://schemas.microsoft.com/office/drawing/2014/main" id="{B9BF37DF-A7A6-4D4D-8679-725655889A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989385" y="9100038"/>
          <a:ext cx="476250" cy="476250"/>
        </a:xfrm>
        <a:prstGeom prst="rect">
          <a:avLst/>
        </a:prstGeom>
      </xdr:spPr>
    </xdr:pic>
    <xdr:clientData fLocksWithSheet="0"/>
  </xdr:twoCellAnchor>
  <xdr:twoCellAnchor editAs="oneCell">
    <xdr:from>
      <xdr:col>5</xdr:col>
      <xdr:colOff>0</xdr:colOff>
      <xdr:row>46</xdr:row>
      <xdr:rowOff>476250</xdr:rowOff>
    </xdr:from>
    <xdr:to>
      <xdr:col>6</xdr:col>
      <xdr:colOff>0</xdr:colOff>
      <xdr:row>47</xdr:row>
      <xdr:rowOff>476250</xdr:rowOff>
    </xdr:to>
    <xdr:pic>
      <xdr:nvPicPr>
        <xdr:cNvPr id="33" name="Grafik 32">
          <a:extLst>
            <a:ext uri="{FF2B5EF4-FFF2-40B4-BE49-F238E27FC236}">
              <a16:creationId xmlns:a16="http://schemas.microsoft.com/office/drawing/2014/main" id="{0FC83C34-9B09-4A95-97B7-0D66170F1DD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989385" y="8623788"/>
          <a:ext cx="476250" cy="476250"/>
        </a:xfrm>
        <a:prstGeom prst="rect">
          <a:avLst/>
        </a:prstGeom>
      </xdr:spPr>
    </xdr:pic>
    <xdr:clientData fLocksWithSheet="0"/>
  </xdr:twoCellAnchor>
  <xdr:oneCellAnchor>
    <xdr:from>
      <xdr:col>1</xdr:col>
      <xdr:colOff>43960</xdr:colOff>
      <xdr:row>0</xdr:row>
      <xdr:rowOff>95251</xdr:rowOff>
    </xdr:from>
    <xdr:ext cx="900000" cy="288000"/>
    <xdr:sp macro="" textlink="">
      <xdr:nvSpPr>
        <xdr:cNvPr id="45" name="Rectangle: Rounded Corners 16">
          <a:hlinkClick xmlns:r="http://schemas.openxmlformats.org/officeDocument/2006/relationships" r:id="rId7" tooltip="gehe zu ..."/>
          <a:extLst>
            <a:ext uri="{FF2B5EF4-FFF2-40B4-BE49-F238E27FC236}">
              <a16:creationId xmlns:a16="http://schemas.microsoft.com/office/drawing/2014/main" id="{959ECA65-50AC-4442-A70C-D23B401537DF}"/>
            </a:ext>
          </a:extLst>
        </xdr:cNvPr>
        <xdr:cNvSpPr/>
      </xdr:nvSpPr>
      <xdr:spPr>
        <a:xfrm>
          <a:off x="476248" y="95251"/>
          <a:ext cx="900000" cy="28800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tx1"/>
              </a:solidFill>
              <a:effectLst/>
              <a:latin typeface="+mn-lt"/>
              <a:ea typeface="+mn-ea"/>
              <a:cs typeface="+mn-cs"/>
            </a:rPr>
            <a:t>ANNAHMEN</a:t>
          </a:r>
        </a:p>
      </xdr:txBody>
    </xdr:sp>
    <xdr:clientData/>
  </xdr:oneCellAnchor>
  <xdr:twoCellAnchor editAs="oneCell">
    <xdr:from>
      <xdr:col>6</xdr:col>
      <xdr:colOff>368177</xdr:colOff>
      <xdr:row>0</xdr:row>
      <xdr:rowOff>102578</xdr:rowOff>
    </xdr:from>
    <xdr:to>
      <xdr:col>7</xdr:col>
      <xdr:colOff>381619</xdr:colOff>
      <xdr:row>0</xdr:row>
      <xdr:rowOff>390578</xdr:rowOff>
    </xdr:to>
    <xdr:sp macro="" textlink="">
      <xdr:nvSpPr>
        <xdr:cNvPr id="27" name="Rectangle: Rounded Corners 16">
          <a:hlinkClick xmlns:r="http://schemas.openxmlformats.org/officeDocument/2006/relationships" r:id="rId8" tooltip="gehe zu ..."/>
          <a:extLst>
            <a:ext uri="{FF2B5EF4-FFF2-40B4-BE49-F238E27FC236}">
              <a16:creationId xmlns:a16="http://schemas.microsoft.com/office/drawing/2014/main" id="{6B146651-45CA-4351-A944-847C89F9EF60}"/>
            </a:ext>
          </a:extLst>
        </xdr:cNvPr>
        <xdr:cNvSpPr/>
      </xdr:nvSpPr>
      <xdr:spPr>
        <a:xfrm>
          <a:off x="4075600" y="102578"/>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DASHBOARD</a:t>
          </a:r>
        </a:p>
      </xdr:txBody>
    </xdr:sp>
    <xdr:clientData/>
  </xdr:twoCellAnchor>
  <xdr:oneCellAnchor>
    <xdr:from>
      <xdr:col>3</xdr:col>
      <xdr:colOff>664917</xdr:colOff>
      <xdr:row>0</xdr:row>
      <xdr:rowOff>102578</xdr:rowOff>
    </xdr:from>
    <xdr:ext cx="900000" cy="288000"/>
    <xdr:sp macro="" textlink="">
      <xdr:nvSpPr>
        <xdr:cNvPr id="35" name="Rectangle: Rounded Corners 16">
          <a:hlinkClick xmlns:r="http://schemas.openxmlformats.org/officeDocument/2006/relationships" r:id="rId9" tooltip="gehe zu ..."/>
          <a:extLst>
            <a:ext uri="{FF2B5EF4-FFF2-40B4-BE49-F238E27FC236}">
              <a16:creationId xmlns:a16="http://schemas.microsoft.com/office/drawing/2014/main" id="{F9E5ED57-3A82-4D61-B8E8-0F045B6689A6}"/>
            </a:ext>
          </a:extLst>
        </xdr:cNvPr>
        <xdr:cNvSpPr/>
      </xdr:nvSpPr>
      <xdr:spPr>
        <a:xfrm>
          <a:off x="1676032" y="102578"/>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AUFGABEN</a:t>
          </a:r>
        </a:p>
      </xdr:txBody>
    </xdr:sp>
    <xdr:clientData/>
  </xdr:oneCellAnchor>
  <xdr:oneCellAnchor>
    <xdr:from>
      <xdr:col>4</xdr:col>
      <xdr:colOff>340701</xdr:colOff>
      <xdr:row>0</xdr:row>
      <xdr:rowOff>102578</xdr:rowOff>
    </xdr:from>
    <xdr:ext cx="900000" cy="288000"/>
    <xdr:sp macro="" textlink="">
      <xdr:nvSpPr>
        <xdr:cNvPr id="36" name="Rectangle: Rounded Corners 16">
          <a:hlinkClick xmlns:r="http://schemas.openxmlformats.org/officeDocument/2006/relationships" r:id="rId10" tooltip="gehe zu ..."/>
          <a:extLst>
            <a:ext uri="{FF2B5EF4-FFF2-40B4-BE49-F238E27FC236}">
              <a16:creationId xmlns:a16="http://schemas.microsoft.com/office/drawing/2014/main" id="{D7EE3383-C015-4465-93AC-64BFC2E27AEC}"/>
            </a:ext>
          </a:extLst>
        </xdr:cNvPr>
        <xdr:cNvSpPr/>
      </xdr:nvSpPr>
      <xdr:spPr>
        <a:xfrm>
          <a:off x="2875816" y="102578"/>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KANBAN</a:t>
          </a:r>
        </a:p>
      </xdr:txBody>
    </xdr:sp>
    <xdr:clientData/>
  </xdr:oneCellAnchor>
  <xdr:oneCellAnchor>
    <xdr:from>
      <xdr:col>7</xdr:col>
      <xdr:colOff>681403</xdr:colOff>
      <xdr:row>0</xdr:row>
      <xdr:rowOff>102578</xdr:rowOff>
    </xdr:from>
    <xdr:ext cx="900000" cy="288000"/>
    <xdr:sp macro="" textlink="">
      <xdr:nvSpPr>
        <xdr:cNvPr id="37" name="Rectangle: Rounded Corners 16">
          <a:hlinkClick xmlns:r="http://schemas.openxmlformats.org/officeDocument/2006/relationships" r:id="rId11" tooltip="gehe zu ..."/>
          <a:extLst>
            <a:ext uri="{FF2B5EF4-FFF2-40B4-BE49-F238E27FC236}">
              <a16:creationId xmlns:a16="http://schemas.microsoft.com/office/drawing/2014/main" id="{4CD68A82-6B2F-4A36-9C69-5FF0F13308ED}"/>
            </a:ext>
          </a:extLst>
        </xdr:cNvPr>
        <xdr:cNvSpPr/>
      </xdr:nvSpPr>
      <xdr:spPr>
        <a:xfrm>
          <a:off x="5033595" y="102578"/>
          <a:ext cx="900000" cy="288000"/>
        </a:xfrm>
        <a:prstGeom prst="roundRect">
          <a:avLst/>
        </a:prstGeom>
        <a:solidFill>
          <a:srgbClr val="27855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VOLLVERSION</a:t>
          </a:r>
        </a:p>
      </xdr:txBody>
    </xdr:sp>
    <xdr:clientData/>
  </xdr:oneCellAnchor>
  <xdr:twoCellAnchor>
    <xdr:from>
      <xdr:col>7</xdr:col>
      <xdr:colOff>339328</xdr:colOff>
      <xdr:row>44</xdr:row>
      <xdr:rowOff>113110</xdr:rowOff>
    </xdr:from>
    <xdr:to>
      <xdr:col>9</xdr:col>
      <xdr:colOff>41672</xdr:colOff>
      <xdr:row>45</xdr:row>
      <xdr:rowOff>154782</xdr:rowOff>
    </xdr:to>
    <xdr:sp macro="" textlink="">
      <xdr:nvSpPr>
        <xdr:cNvPr id="2" name="Sprechblase: rechteckig 1">
          <a:extLst>
            <a:ext uri="{FF2B5EF4-FFF2-40B4-BE49-F238E27FC236}">
              <a16:creationId xmlns:a16="http://schemas.microsoft.com/office/drawing/2014/main" id="{F181CBEE-CEDC-4C62-8812-4313D72FFF8C}"/>
            </a:ext>
          </a:extLst>
        </xdr:cNvPr>
        <xdr:cNvSpPr/>
      </xdr:nvSpPr>
      <xdr:spPr>
        <a:xfrm>
          <a:off x="4935141" y="10703719"/>
          <a:ext cx="1631156" cy="517922"/>
        </a:xfrm>
        <a:prstGeom prst="wedgeRectCallout">
          <a:avLst>
            <a:gd name="adj1" fmla="val -120052"/>
            <a:gd name="adj2" fmla="val 41204"/>
          </a:avLst>
        </a:prstGeom>
        <a:ln w="12700">
          <a:solidFill>
            <a:srgbClr val="25346A"/>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ctr"/>
          <a:r>
            <a:rPr lang="de-DE" sz="900">
              <a:latin typeface="Arial" panose="020B0604020202020204" pitchFamily="34" charset="0"/>
              <a:cs typeface="Arial" panose="020B0604020202020204" pitchFamily="34" charset="0"/>
            </a:rPr>
            <a:t>Alle Bilder können</a:t>
          </a:r>
          <a:r>
            <a:rPr lang="de-DE" sz="900" baseline="0">
              <a:latin typeface="Arial" panose="020B0604020202020204" pitchFamily="34" charset="0"/>
              <a:cs typeface="Arial" panose="020B0604020202020204" pitchFamily="34" charset="0"/>
            </a:rPr>
            <a:t> beliebig ausgetauscht werden.</a:t>
          </a:r>
        </a:p>
        <a:p>
          <a:pPr algn="ctr"/>
          <a:r>
            <a:rPr lang="de-DE" sz="900" baseline="0">
              <a:latin typeface="Arial" panose="020B0604020202020204" pitchFamily="34" charset="0"/>
              <a:cs typeface="Arial" panose="020B0604020202020204" pitchFamily="34" charset="0"/>
            </a:rPr>
            <a:t>Idealgröße: 50x50px</a:t>
          </a:r>
          <a:endParaRPr lang="de-DE" sz="900">
            <a:latin typeface="Arial" panose="020B0604020202020204" pitchFamily="34" charset="0"/>
            <a:cs typeface="Arial" panose="020B0604020202020204" pitchFamily="34" charset="0"/>
          </a:endParaRPr>
        </a:p>
      </xdr:txBody>
    </xdr:sp>
    <xdr:clientData/>
  </xdr:twoCellAnchor>
  <xdr:twoCellAnchor>
    <xdr:from>
      <xdr:col>4</xdr:col>
      <xdr:colOff>297656</xdr:colOff>
      <xdr:row>18</xdr:row>
      <xdr:rowOff>95250</xdr:rowOff>
    </xdr:from>
    <xdr:to>
      <xdr:col>8</xdr:col>
      <xdr:colOff>695363</xdr:colOff>
      <xdr:row>19</xdr:row>
      <xdr:rowOff>187455</xdr:rowOff>
    </xdr:to>
    <xdr:sp macro="" textlink="">
      <xdr:nvSpPr>
        <xdr:cNvPr id="18" name="Textfeld 17">
          <a:extLst>
            <a:ext uri="{FF2B5EF4-FFF2-40B4-BE49-F238E27FC236}">
              <a16:creationId xmlns:a16="http://schemas.microsoft.com/office/drawing/2014/main" id="{83FBA574-E44D-45FC-9776-C6A8252E5649}"/>
            </a:ext>
          </a:extLst>
        </xdr:cNvPr>
        <xdr:cNvSpPr txBox="1"/>
      </xdr:nvSpPr>
      <xdr:spPr>
        <a:xfrm>
          <a:off x="2833687" y="4482703"/>
          <a:ext cx="3421895" cy="33033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100" b="1">
              <a:latin typeface="Arial" panose="020B0604020202020204" pitchFamily="34" charset="0"/>
              <a:cs typeface="Arial" panose="020B0604020202020204" pitchFamily="34" charset="0"/>
            </a:rPr>
            <a:t>Eingeschränkte Demoversion !</a:t>
          </a:r>
        </a:p>
      </xdr:txBody>
    </xdr:sp>
    <xdr:clientData/>
  </xdr:twoCellAnchor>
  <xdr:twoCellAnchor>
    <xdr:from>
      <xdr:col>7</xdr:col>
      <xdr:colOff>357187</xdr:colOff>
      <xdr:row>9</xdr:row>
      <xdr:rowOff>172641</xdr:rowOff>
    </xdr:from>
    <xdr:to>
      <xdr:col>9</xdr:col>
      <xdr:colOff>547687</xdr:colOff>
      <xdr:row>11</xdr:row>
      <xdr:rowOff>214313</xdr:rowOff>
    </xdr:to>
    <xdr:sp macro="" textlink="">
      <xdr:nvSpPr>
        <xdr:cNvPr id="19" name="Sprechblase: rechteckig 18">
          <a:extLst>
            <a:ext uri="{FF2B5EF4-FFF2-40B4-BE49-F238E27FC236}">
              <a16:creationId xmlns:a16="http://schemas.microsoft.com/office/drawing/2014/main" id="{CF2B87D2-FDC2-4187-844F-BF6B6CD9B026}"/>
            </a:ext>
          </a:extLst>
        </xdr:cNvPr>
        <xdr:cNvSpPr/>
      </xdr:nvSpPr>
      <xdr:spPr>
        <a:xfrm>
          <a:off x="4953000" y="2405063"/>
          <a:ext cx="2119312" cy="517922"/>
        </a:xfrm>
        <a:prstGeom prst="wedgeRectCallout">
          <a:avLst>
            <a:gd name="adj1" fmla="val 4948"/>
            <a:gd name="adj2" fmla="val 364192"/>
          </a:avLst>
        </a:prstGeom>
        <a:ln w="12700">
          <a:solidFill>
            <a:srgbClr val="25346A"/>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ctr"/>
          <a:r>
            <a:rPr lang="de-DE" sz="900">
              <a:latin typeface="Arial" panose="020B0604020202020204" pitchFamily="34" charset="0"/>
              <a:cs typeface="Arial" panose="020B0604020202020204" pitchFamily="34" charset="0"/>
            </a:rPr>
            <a:t>In Vollversion </a:t>
          </a:r>
          <a:r>
            <a:rPr lang="de-DE" sz="900" b="1" u="sng">
              <a:latin typeface="Arial" panose="020B0604020202020204" pitchFamily="34" charset="0"/>
              <a:cs typeface="Arial" panose="020B0604020202020204" pitchFamily="34" charset="0"/>
            </a:rPr>
            <a:t>kein Blattschutz</a:t>
          </a:r>
          <a:r>
            <a:rPr lang="de-DE" sz="900">
              <a:latin typeface="Arial" panose="020B0604020202020204" pitchFamily="34" charset="0"/>
              <a:cs typeface="Arial" panose="020B0604020202020204" pitchFamily="34" charset="0"/>
            </a:rPr>
            <a:t> !</a:t>
          </a:r>
        </a:p>
        <a:p>
          <a:pPr algn="ctr"/>
          <a:r>
            <a:rPr lang="de-DE" sz="900">
              <a:latin typeface="Arial" panose="020B0604020202020204" pitchFamily="34" charset="0"/>
              <a:cs typeface="Arial" panose="020B0604020202020204" pitchFamily="34" charset="0"/>
            </a:rPr>
            <a:t>Alles frei zugünglich und anpassbar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393819</xdr:colOff>
      <xdr:row>0</xdr:row>
      <xdr:rowOff>109904</xdr:rowOff>
    </xdr:from>
    <xdr:to>
      <xdr:col>3</xdr:col>
      <xdr:colOff>1293819</xdr:colOff>
      <xdr:row>0</xdr:row>
      <xdr:rowOff>397904</xdr:rowOff>
    </xdr:to>
    <xdr:sp macro="" textlink="">
      <xdr:nvSpPr>
        <xdr:cNvPr id="7" name="Rectangle: Rounded Corners 16">
          <a:hlinkClick xmlns:r="http://schemas.openxmlformats.org/officeDocument/2006/relationships" r:id="rId1" tooltip="gehe zu ..."/>
          <a:extLst>
            <a:ext uri="{FF2B5EF4-FFF2-40B4-BE49-F238E27FC236}">
              <a16:creationId xmlns:a16="http://schemas.microsoft.com/office/drawing/2014/main" id="{26F15E63-251F-4000-BA33-F351C2782D20}"/>
            </a:ext>
          </a:extLst>
        </xdr:cNvPr>
        <xdr:cNvSpPr/>
      </xdr:nvSpPr>
      <xdr:spPr>
        <a:xfrm>
          <a:off x="4130550" y="109904"/>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DASHBOARD</a:t>
          </a:r>
        </a:p>
      </xdr:txBody>
    </xdr:sp>
    <xdr:clientData/>
  </xdr:twoCellAnchor>
  <xdr:oneCellAnchor>
    <xdr:from>
      <xdr:col>2</xdr:col>
      <xdr:colOff>219807</xdr:colOff>
      <xdr:row>0</xdr:row>
      <xdr:rowOff>109904</xdr:rowOff>
    </xdr:from>
    <xdr:ext cx="900000" cy="288000"/>
    <xdr:sp macro="" textlink="">
      <xdr:nvSpPr>
        <xdr:cNvPr id="8" name="Rectangle: Rounded Corners 16">
          <a:hlinkClick xmlns:r="http://schemas.openxmlformats.org/officeDocument/2006/relationships" r:id="rId2" tooltip="gehe zu ..."/>
          <a:extLst>
            <a:ext uri="{FF2B5EF4-FFF2-40B4-BE49-F238E27FC236}">
              <a16:creationId xmlns:a16="http://schemas.microsoft.com/office/drawing/2014/main" id="{D4D5B62A-4BCF-4CE8-98A5-1E71CFD9A955}"/>
            </a:ext>
          </a:extLst>
        </xdr:cNvPr>
        <xdr:cNvSpPr/>
      </xdr:nvSpPr>
      <xdr:spPr>
        <a:xfrm>
          <a:off x="696057" y="109904"/>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ANNAHMEN</a:t>
          </a:r>
        </a:p>
      </xdr:txBody>
    </xdr:sp>
    <xdr:clientData/>
  </xdr:oneCellAnchor>
  <xdr:oneCellAnchor>
    <xdr:from>
      <xdr:col>2</xdr:col>
      <xdr:colOff>1364638</xdr:colOff>
      <xdr:row>0</xdr:row>
      <xdr:rowOff>109904</xdr:rowOff>
    </xdr:from>
    <xdr:ext cx="900000" cy="288000"/>
    <xdr:sp macro="" textlink="">
      <xdr:nvSpPr>
        <xdr:cNvPr id="9" name="Rectangle: Rounded Corners 16">
          <a:hlinkClick xmlns:r="http://schemas.openxmlformats.org/officeDocument/2006/relationships" r:id="rId3" tooltip="gehe zu ..."/>
          <a:extLst>
            <a:ext uri="{FF2B5EF4-FFF2-40B4-BE49-F238E27FC236}">
              <a16:creationId xmlns:a16="http://schemas.microsoft.com/office/drawing/2014/main" id="{E51C5EF5-5183-4EC4-ABB4-C2BAFDD3BE54}"/>
            </a:ext>
          </a:extLst>
        </xdr:cNvPr>
        <xdr:cNvSpPr/>
      </xdr:nvSpPr>
      <xdr:spPr>
        <a:xfrm>
          <a:off x="1840888" y="109904"/>
          <a:ext cx="900000" cy="28800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tx1"/>
              </a:solidFill>
              <a:effectLst/>
              <a:latin typeface="+mn-lt"/>
              <a:ea typeface="+mn-ea"/>
              <a:cs typeface="+mn-cs"/>
            </a:rPr>
            <a:t>AUFGABEN</a:t>
          </a:r>
        </a:p>
      </xdr:txBody>
    </xdr:sp>
    <xdr:clientData/>
  </xdr:oneCellAnchor>
  <xdr:oneCellAnchor>
    <xdr:from>
      <xdr:col>2</xdr:col>
      <xdr:colOff>2509469</xdr:colOff>
      <xdr:row>0</xdr:row>
      <xdr:rowOff>109904</xdr:rowOff>
    </xdr:from>
    <xdr:ext cx="900000" cy="288000"/>
    <xdr:sp macro="" textlink="">
      <xdr:nvSpPr>
        <xdr:cNvPr id="10" name="Rectangle: Rounded Corners 16">
          <a:hlinkClick xmlns:r="http://schemas.openxmlformats.org/officeDocument/2006/relationships" r:id="rId4" tooltip="gehe zu ..."/>
          <a:extLst>
            <a:ext uri="{FF2B5EF4-FFF2-40B4-BE49-F238E27FC236}">
              <a16:creationId xmlns:a16="http://schemas.microsoft.com/office/drawing/2014/main" id="{EA8286BE-9501-4525-86DD-FE204468FB55}"/>
            </a:ext>
          </a:extLst>
        </xdr:cNvPr>
        <xdr:cNvSpPr/>
      </xdr:nvSpPr>
      <xdr:spPr>
        <a:xfrm>
          <a:off x="2985719" y="109904"/>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KANBAN</a:t>
          </a:r>
        </a:p>
      </xdr:txBody>
    </xdr:sp>
    <xdr:clientData/>
  </xdr:oneCellAnchor>
  <xdr:oneCellAnchor>
    <xdr:from>
      <xdr:col>3</xdr:col>
      <xdr:colOff>1538652</xdr:colOff>
      <xdr:row>0</xdr:row>
      <xdr:rowOff>109904</xdr:rowOff>
    </xdr:from>
    <xdr:ext cx="900000" cy="288000"/>
    <xdr:sp macro="" textlink="">
      <xdr:nvSpPr>
        <xdr:cNvPr id="11" name="Rectangle: Rounded Corners 16">
          <a:hlinkClick xmlns:r="http://schemas.openxmlformats.org/officeDocument/2006/relationships" r:id="rId5" tooltip="gehe zu ..."/>
          <a:extLst>
            <a:ext uri="{FF2B5EF4-FFF2-40B4-BE49-F238E27FC236}">
              <a16:creationId xmlns:a16="http://schemas.microsoft.com/office/drawing/2014/main" id="{D0212FF9-234A-4838-AA52-EA5D37655E81}"/>
            </a:ext>
          </a:extLst>
        </xdr:cNvPr>
        <xdr:cNvSpPr/>
      </xdr:nvSpPr>
      <xdr:spPr>
        <a:xfrm>
          <a:off x="5275383" y="109904"/>
          <a:ext cx="900000" cy="288000"/>
        </a:xfrm>
        <a:prstGeom prst="roundRect">
          <a:avLst/>
        </a:prstGeom>
        <a:solidFill>
          <a:srgbClr val="27855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outerShdw blurRad="50800" dist="38100" dir="13500000" algn="br" rotWithShape="0">
                  <a:srgbClr val="000000">
                    <a:alpha val="40000"/>
                  </a:srgbClr>
                </a:outerShdw>
              </a:effectLst>
              <a:latin typeface="+mn-lt"/>
              <a:ea typeface="+mn-ea"/>
              <a:cs typeface="+mn-cs"/>
            </a:rPr>
            <a:t>VOLLVERSION</a:t>
          </a:r>
          <a:endParaRPr lang="en-US" sz="1100" b="1">
            <a:solidFill>
              <a:schemeClr val="lt1"/>
            </a:solidFill>
            <a:effectLst>
              <a:outerShdw blurRad="50800" dist="38100" dir="13500000" algn="br" rotWithShape="0">
                <a:prstClr val="black">
                  <a:alpha val="40000"/>
                </a:prstClr>
              </a:outerShdw>
            </a:effectLst>
            <a:latin typeface="+mn-lt"/>
            <a:ea typeface="+mn-ea"/>
            <a:cs typeface="+mn-cs"/>
          </a:endParaRPr>
        </a:p>
      </xdr:txBody>
    </xdr:sp>
    <xdr:clientData/>
  </xdr:oneCellAnchor>
  <xdr:twoCellAnchor>
    <xdr:from>
      <xdr:col>4</xdr:col>
      <xdr:colOff>439614</xdr:colOff>
      <xdr:row>1</xdr:row>
      <xdr:rowOff>124558</xdr:rowOff>
    </xdr:from>
    <xdr:to>
      <xdr:col>7</xdr:col>
      <xdr:colOff>469144</xdr:colOff>
      <xdr:row>2</xdr:row>
      <xdr:rowOff>264388</xdr:rowOff>
    </xdr:to>
    <xdr:sp macro="" textlink="">
      <xdr:nvSpPr>
        <xdr:cNvPr id="12" name="Textfeld 11">
          <a:extLst>
            <a:ext uri="{FF2B5EF4-FFF2-40B4-BE49-F238E27FC236}">
              <a16:creationId xmlns:a16="http://schemas.microsoft.com/office/drawing/2014/main" id="{2EA1A9BE-8E8F-42D6-83C6-87EAAC6E9BAB}"/>
            </a:ext>
          </a:extLst>
        </xdr:cNvPr>
        <xdr:cNvSpPr txBox="1"/>
      </xdr:nvSpPr>
      <xdr:spPr>
        <a:xfrm>
          <a:off x="5722326" y="622789"/>
          <a:ext cx="3421895" cy="33033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100" b="1">
              <a:latin typeface="Arial" panose="020B0604020202020204" pitchFamily="34" charset="0"/>
              <a:cs typeface="Arial" panose="020B0604020202020204" pitchFamily="34" charset="0"/>
            </a:rPr>
            <a:t>Eingeschränkte Demoversion !</a:t>
          </a:r>
        </a:p>
      </xdr:txBody>
    </xdr:sp>
    <xdr:clientData/>
  </xdr:twoCellAnchor>
  <xdr:twoCellAnchor>
    <xdr:from>
      <xdr:col>3</xdr:col>
      <xdr:colOff>1545980</xdr:colOff>
      <xdr:row>24</xdr:row>
      <xdr:rowOff>0</xdr:rowOff>
    </xdr:from>
    <xdr:to>
      <xdr:col>6</xdr:col>
      <xdr:colOff>388326</xdr:colOff>
      <xdr:row>27</xdr:row>
      <xdr:rowOff>139212</xdr:rowOff>
    </xdr:to>
    <xdr:sp macro="" textlink="">
      <xdr:nvSpPr>
        <xdr:cNvPr id="13" name="Sprechblase: rechteckig 12">
          <a:extLst>
            <a:ext uri="{FF2B5EF4-FFF2-40B4-BE49-F238E27FC236}">
              <a16:creationId xmlns:a16="http://schemas.microsoft.com/office/drawing/2014/main" id="{B3967AC9-77F8-46FE-A64C-DD1567E3079D}"/>
            </a:ext>
          </a:extLst>
        </xdr:cNvPr>
        <xdr:cNvSpPr/>
      </xdr:nvSpPr>
      <xdr:spPr>
        <a:xfrm>
          <a:off x="5282711" y="6301154"/>
          <a:ext cx="2615711" cy="886558"/>
        </a:xfrm>
        <a:prstGeom prst="wedgeRectCallout">
          <a:avLst>
            <a:gd name="adj1" fmla="val -40358"/>
            <a:gd name="adj2" fmla="val -90648"/>
          </a:avLst>
        </a:prstGeom>
        <a:ln w="12700">
          <a:solidFill>
            <a:srgbClr val="25346A"/>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ctr"/>
          <a:r>
            <a:rPr lang="de-DE" sz="900">
              <a:latin typeface="Arial" panose="020B0604020202020204" pitchFamily="34" charset="0"/>
              <a:cs typeface="Arial" panose="020B0604020202020204" pitchFamily="34" charset="0"/>
            </a:rPr>
            <a:t>Nach Änderung bzw. Ergänzung von Daten:</a:t>
          </a:r>
        </a:p>
        <a:p>
          <a:pPr algn="ctr"/>
          <a:endParaRPr lang="de-DE" sz="900">
            <a:latin typeface="Arial" panose="020B0604020202020204" pitchFamily="34" charset="0"/>
            <a:cs typeface="Arial" panose="020B0604020202020204" pitchFamily="34" charset="0"/>
          </a:endParaRPr>
        </a:p>
        <a:p>
          <a:pPr algn="ctr"/>
          <a:r>
            <a:rPr lang="de-DE" sz="900" b="1">
              <a:latin typeface="Arial" panose="020B0604020202020204" pitchFamily="34" charset="0"/>
              <a:cs typeface="Arial" panose="020B0604020202020204" pitchFamily="34" charset="0"/>
            </a:rPr>
            <a:t>"Daten Aktualsieren"</a:t>
          </a:r>
        </a:p>
        <a:p>
          <a:pPr algn="ctr"/>
          <a:endParaRPr lang="de-DE" sz="900">
            <a:latin typeface="Arial" panose="020B0604020202020204" pitchFamily="34" charset="0"/>
            <a:cs typeface="Arial" panose="020B0604020202020204" pitchFamily="34" charset="0"/>
          </a:endParaRPr>
        </a:p>
        <a:p>
          <a:pPr algn="ctr"/>
          <a:r>
            <a:rPr lang="de-DE" sz="900" b="1">
              <a:latin typeface="Arial" panose="020B0604020202020204" pitchFamily="34" charset="0"/>
              <a:cs typeface="Arial" panose="020B0604020202020204" pitchFamily="34" charset="0"/>
            </a:rPr>
            <a:t>Strg + Alt + F5</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11</xdr:row>
          <xdr:rowOff>0</xdr:rowOff>
        </xdr:from>
        <xdr:to>
          <xdr:col>12</xdr:col>
          <xdr:colOff>476250</xdr:colOff>
          <xdr:row>12</xdr:row>
          <xdr:rowOff>227772</xdr:rowOff>
        </xdr:to>
        <xdr:pic>
          <xdr:nvPicPr>
            <xdr:cNvPr id="4" name="Grafik 3">
              <a:extLst>
                <a:ext uri="{FF2B5EF4-FFF2-40B4-BE49-F238E27FC236}">
                  <a16:creationId xmlns:a16="http://schemas.microsoft.com/office/drawing/2014/main" id="{B3925CF8-6556-49D6-BA8A-4274DDDF6EE1}"/>
                </a:ext>
              </a:extLst>
            </xdr:cNvPr>
            <xdr:cNvPicPr>
              <a:picLocks noChangeAspect="1"/>
              <a:extLst>
                <a:ext uri="{84589F7E-364E-4C9E-8A38-B11213B215E9}">
                  <a14:cameraTool cellRange="St02_Bi01" spid="_x0000_s25704"/>
                </a:ext>
              </a:extLst>
            </xdr:cNvPicPr>
          </xdr:nvPicPr>
          <xdr:blipFill>
            <a:blip xmlns:r="http://schemas.openxmlformats.org/officeDocument/2006/relationships" r:embed="rId1"/>
            <a:stretch>
              <a:fillRect/>
            </a:stretch>
          </xdr:blipFill>
          <xdr:spPr>
            <a:xfrm>
              <a:off x="5350565" y="2758109"/>
              <a:ext cx="476250" cy="47625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oneCellAnchor>
        <xdr:from>
          <xdr:col>5</xdr:col>
          <xdr:colOff>0</xdr:colOff>
          <xdr:row>11</xdr:row>
          <xdr:rowOff>5443</xdr:rowOff>
        </xdr:from>
        <xdr:ext cx="495300" cy="495300"/>
        <xdr:pic>
          <xdr:nvPicPr>
            <xdr:cNvPr id="8" name="Grafik 7" descr="Kein Problem Handy">
              <a:extLst>
                <a:ext uri="{FF2B5EF4-FFF2-40B4-BE49-F238E27FC236}">
                  <a16:creationId xmlns:a16="http://schemas.microsoft.com/office/drawing/2014/main" id="{FA0EA05E-47C5-416B-98AD-033C409C4850}"/>
                </a:ext>
              </a:extLst>
            </xdr:cNvPr>
            <xdr:cNvPicPr>
              <a:picLocks noChangeAspect="1"/>
              <a:extLst>
                <a:ext uri="{84589F7E-364E-4C9E-8A38-B11213B215E9}">
                  <a14:cameraTool cellRange="St01_Bi01" spid="_x0000_s25705"/>
                </a:ext>
              </a:extLst>
            </xdr:cNvPicPr>
          </xdr:nvPicPr>
          <xdr:blipFill>
            <a:blip xmlns:r="http://schemas.openxmlformats.org/officeDocument/2006/relationships" r:embed="rId2"/>
            <a:stretch>
              <a:fillRect/>
            </a:stretch>
          </xdr:blipFill>
          <xdr:spPr>
            <a:xfrm>
              <a:off x="2432957" y="2514600"/>
              <a:ext cx="495300" cy="495300"/>
            </a:xfrm>
            <a:prstGeom prst="rect">
              <a:avLst/>
            </a:prstGeom>
            <a:ln>
              <a:noFill/>
            </a:ln>
          </xdr:spPr>
        </xdr:pic>
        <xdr:clientData/>
      </xdr:oneCellAnchor>
    </mc:Choice>
    <mc:Fallback/>
  </mc:AlternateContent>
  <mc:AlternateContent xmlns:mc="http://schemas.openxmlformats.org/markup-compatibility/2006">
    <mc:Choice xmlns:a14="http://schemas.microsoft.com/office/drawing/2010/main" Requires="a14">
      <xdr:oneCellAnchor>
        <xdr:from>
          <xdr:col>11</xdr:col>
          <xdr:colOff>720586</xdr:colOff>
          <xdr:row>17</xdr:row>
          <xdr:rowOff>1553</xdr:rowOff>
        </xdr:from>
        <xdr:ext cx="476250" cy="476250"/>
        <xdr:pic>
          <xdr:nvPicPr>
            <xdr:cNvPr id="5" name="Grafik 4">
              <a:extLst>
                <a:ext uri="{FF2B5EF4-FFF2-40B4-BE49-F238E27FC236}">
                  <a16:creationId xmlns:a16="http://schemas.microsoft.com/office/drawing/2014/main" id="{0AA47D2D-9435-4DED-9BEB-C7349FF76528}"/>
                </a:ext>
              </a:extLst>
            </xdr:cNvPr>
            <xdr:cNvPicPr>
              <a:picLocks noChangeAspect="1"/>
              <a:extLst>
                <a:ext uri="{84589F7E-364E-4C9E-8A38-B11213B215E9}">
                  <a14:cameraTool cellRange="St02_Bi02" spid="_x0000_s25706"/>
                </a:ext>
              </a:extLst>
            </xdr:cNvPicPr>
          </xdr:nvPicPr>
          <xdr:blipFill>
            <a:blip xmlns:r="http://schemas.openxmlformats.org/officeDocument/2006/relationships" r:embed="rId2"/>
            <a:stretch>
              <a:fillRect/>
            </a:stretch>
          </xdr:blipFill>
          <xdr:spPr>
            <a:xfrm>
              <a:off x="5408543" y="4250531"/>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5</xdr:col>
          <xdr:colOff>0</xdr:colOff>
          <xdr:row>17</xdr:row>
          <xdr:rowOff>5443</xdr:rowOff>
        </xdr:from>
        <xdr:ext cx="476250" cy="476250"/>
        <xdr:pic>
          <xdr:nvPicPr>
            <xdr:cNvPr id="6" name="Grafik 5" descr="Kein Problem Handy">
              <a:extLst>
                <a:ext uri="{FF2B5EF4-FFF2-40B4-BE49-F238E27FC236}">
                  <a16:creationId xmlns:a16="http://schemas.microsoft.com/office/drawing/2014/main" id="{2A0166C1-AC76-45F0-9A8D-D4855F2A42BD}"/>
                </a:ext>
              </a:extLst>
            </xdr:cNvPr>
            <xdr:cNvPicPr>
              <a:picLocks noChangeAspect="1"/>
              <a:extLst>
                <a:ext uri="{84589F7E-364E-4C9E-8A38-B11213B215E9}">
                  <a14:cameraTool cellRange="St01_Bi02" spid="_x0000_s25707"/>
                </a:ext>
              </a:extLst>
            </xdr:cNvPicPr>
          </xdr:nvPicPr>
          <xdr:blipFill>
            <a:blip xmlns:r="http://schemas.openxmlformats.org/officeDocument/2006/relationships" r:embed="rId3"/>
            <a:stretch>
              <a:fillRect/>
            </a:stretch>
          </xdr:blipFill>
          <xdr:spPr>
            <a:xfrm>
              <a:off x="2584174" y="4254421"/>
              <a:ext cx="476250" cy="476250"/>
            </a:xfrm>
            <a:prstGeom prst="rect">
              <a:avLst/>
            </a:prstGeom>
            <a:ln>
              <a:noFill/>
            </a:ln>
          </xdr:spPr>
        </xdr:pic>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23</xdr:row>
          <xdr:rowOff>0</xdr:rowOff>
        </xdr:from>
        <xdr:ext cx="476250" cy="476250"/>
        <xdr:pic>
          <xdr:nvPicPr>
            <xdr:cNvPr id="7" name="Grafik 6">
              <a:extLst>
                <a:ext uri="{FF2B5EF4-FFF2-40B4-BE49-F238E27FC236}">
                  <a16:creationId xmlns:a16="http://schemas.microsoft.com/office/drawing/2014/main" id="{4786BA6A-7427-4492-B4BF-F33E1A45BC54}"/>
                </a:ext>
              </a:extLst>
            </xdr:cNvPr>
            <xdr:cNvPicPr>
              <a:picLocks noChangeAspect="1"/>
              <a:extLst>
                <a:ext uri="{84589F7E-364E-4C9E-8A38-B11213B215E9}">
                  <a14:cameraTool cellRange="St02_Bi03" spid="_x0000_s25708"/>
                </a:ext>
              </a:extLst>
            </xdr:cNvPicPr>
          </xdr:nvPicPr>
          <xdr:blipFill>
            <a:blip xmlns:r="http://schemas.openxmlformats.org/officeDocument/2006/relationships" r:embed="rId1"/>
            <a:stretch>
              <a:fillRect/>
            </a:stretch>
          </xdr:blipFill>
          <xdr:spPr>
            <a:xfrm>
              <a:off x="5363766" y="5756672"/>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4</xdr:col>
          <xdr:colOff>726281</xdr:colOff>
          <xdr:row>23</xdr:row>
          <xdr:rowOff>5443</xdr:rowOff>
        </xdr:from>
        <xdr:ext cx="476250" cy="476250"/>
        <xdr:pic>
          <xdr:nvPicPr>
            <xdr:cNvPr id="9" name="Grafik 8" descr="Kein Problem Handy">
              <a:extLst>
                <a:ext uri="{FF2B5EF4-FFF2-40B4-BE49-F238E27FC236}">
                  <a16:creationId xmlns:a16="http://schemas.microsoft.com/office/drawing/2014/main" id="{A4A51176-2F11-4297-83B9-8AFE19319E29}"/>
                </a:ext>
              </a:extLst>
            </xdr:cNvPr>
            <xdr:cNvPicPr>
              <a:picLocks noChangeAspect="1"/>
              <a:extLst>
                <a:ext uri="{84589F7E-364E-4C9E-8A38-B11213B215E9}">
                  <a14:cameraTool cellRange="St01_Bi03" spid="_x0000_s25709"/>
                </a:ext>
              </a:extLst>
            </xdr:cNvPicPr>
          </xdr:nvPicPr>
          <xdr:blipFill>
            <a:blip xmlns:r="http://schemas.openxmlformats.org/officeDocument/2006/relationships" r:embed="rId4"/>
            <a:stretch>
              <a:fillRect/>
            </a:stretch>
          </xdr:blipFill>
          <xdr:spPr>
            <a:xfrm>
              <a:off x="2589609" y="5762115"/>
              <a:ext cx="476250" cy="476250"/>
            </a:xfrm>
            <a:prstGeom prst="rect">
              <a:avLst/>
            </a:prstGeom>
            <a:ln>
              <a:noFill/>
            </a:ln>
          </xdr:spPr>
        </xdr:pic>
        <xdr:clientData/>
      </xdr:oneCellAnchor>
    </mc:Choice>
    <mc:Fallback/>
  </mc:AlternateContent>
  <xdr:twoCellAnchor editAs="oneCell">
    <xdr:from>
      <xdr:col>17</xdr:col>
      <xdr:colOff>0</xdr:colOff>
      <xdr:row>0</xdr:row>
      <xdr:rowOff>232793</xdr:rowOff>
    </xdr:from>
    <xdr:to>
      <xdr:col>19</xdr:col>
      <xdr:colOff>116146</xdr:colOff>
      <xdr:row>7</xdr:row>
      <xdr:rowOff>0</xdr:rowOff>
    </xdr:to>
    <mc:AlternateContent xmlns:mc="http://schemas.openxmlformats.org/markup-compatibility/2006" xmlns:a14="http://schemas.microsoft.com/office/drawing/2010/main">
      <mc:Choice Requires="a14">
        <xdr:graphicFrame macro="">
          <xdr:nvGraphicFramePr>
            <xdr:cNvPr id="10" name="Board-/Projektname">
              <a:extLst>
                <a:ext uri="{FF2B5EF4-FFF2-40B4-BE49-F238E27FC236}">
                  <a16:creationId xmlns:a16="http://schemas.microsoft.com/office/drawing/2014/main" id="{F568D626-1BAD-43D4-94F0-F6A778871BA4}"/>
                </a:ext>
              </a:extLst>
            </xdr:cNvPr>
            <xdr:cNvGraphicFramePr/>
          </xdr:nvGraphicFramePr>
          <xdr:xfrm>
            <a:off x="0" y="0"/>
            <a:ext cx="0" cy="0"/>
          </xdr:xfrm>
          <a:graphic>
            <a:graphicData uri="http://schemas.microsoft.com/office/drawing/2010/slicer">
              <sle:slicer xmlns:sle="http://schemas.microsoft.com/office/drawing/2010/slicer" name="Board-/Projektname"/>
            </a:graphicData>
          </a:graphic>
        </xdr:graphicFrame>
      </mc:Choice>
      <mc:Fallback xmlns="">
        <xdr:sp macro="" textlink="">
          <xdr:nvSpPr>
            <xdr:cNvPr id="0" name=""/>
            <xdr:cNvSpPr>
              <a:spLocks noTextEdit="1"/>
            </xdr:cNvSpPr>
          </xdr:nvSpPr>
          <xdr:spPr>
            <a:xfrm>
              <a:off x="6377609" y="232793"/>
              <a:ext cx="1971450" cy="1581098"/>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oneCell">
    <xdr:from>
      <xdr:col>19</xdr:col>
      <xdr:colOff>238035</xdr:colOff>
      <xdr:row>0</xdr:row>
      <xdr:rowOff>231666</xdr:rowOff>
    </xdr:from>
    <xdr:to>
      <xdr:col>26</xdr:col>
      <xdr:colOff>493691</xdr:colOff>
      <xdr:row>7</xdr:row>
      <xdr:rowOff>1</xdr:rowOff>
    </xdr:to>
    <mc:AlternateContent xmlns:mc="http://schemas.openxmlformats.org/markup-compatibility/2006" xmlns:a14="http://schemas.microsoft.com/office/drawing/2010/main">
      <mc:Choice Requires="a14">
        <xdr:graphicFrame macro="">
          <xdr:nvGraphicFramePr>
            <xdr:cNvPr id="11" name="Zugewiesen an">
              <a:extLst>
                <a:ext uri="{FF2B5EF4-FFF2-40B4-BE49-F238E27FC236}">
                  <a16:creationId xmlns:a16="http://schemas.microsoft.com/office/drawing/2014/main" id="{B08B5AA9-F1AC-42F2-96CC-EBB20C964752}"/>
                </a:ext>
              </a:extLst>
            </xdr:cNvPr>
            <xdr:cNvGraphicFramePr/>
          </xdr:nvGraphicFramePr>
          <xdr:xfrm>
            <a:off x="0" y="0"/>
            <a:ext cx="0" cy="0"/>
          </xdr:xfrm>
          <a:graphic>
            <a:graphicData uri="http://schemas.microsoft.com/office/drawing/2010/slicer">
              <sle:slicer xmlns:sle="http://schemas.microsoft.com/office/drawing/2010/slicer" name="Zugewiesen an"/>
            </a:graphicData>
          </a:graphic>
        </xdr:graphicFrame>
      </mc:Choice>
      <mc:Fallback xmlns="">
        <xdr:sp macro="" textlink="">
          <xdr:nvSpPr>
            <xdr:cNvPr id="0" name=""/>
            <xdr:cNvSpPr>
              <a:spLocks noTextEdit="1"/>
            </xdr:cNvSpPr>
          </xdr:nvSpPr>
          <xdr:spPr>
            <a:xfrm>
              <a:off x="8470948" y="231666"/>
              <a:ext cx="3080026" cy="158222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oneCell">
    <xdr:from>
      <xdr:col>27</xdr:col>
      <xdr:colOff>32354</xdr:colOff>
      <xdr:row>0</xdr:row>
      <xdr:rowOff>232634</xdr:rowOff>
    </xdr:from>
    <xdr:to>
      <xdr:col>31</xdr:col>
      <xdr:colOff>886239</xdr:colOff>
      <xdr:row>7</xdr:row>
      <xdr:rowOff>0</xdr:rowOff>
    </xdr:to>
    <mc:AlternateContent xmlns:mc="http://schemas.openxmlformats.org/markup-compatibility/2006" xmlns:a14="http://schemas.microsoft.com/office/drawing/2010/main">
      <mc:Choice Requires="a14">
        <xdr:graphicFrame macro="">
          <xdr:nvGraphicFramePr>
            <xdr:cNvPr id="12" name="Priorität">
              <a:extLst>
                <a:ext uri="{FF2B5EF4-FFF2-40B4-BE49-F238E27FC236}">
                  <a16:creationId xmlns:a16="http://schemas.microsoft.com/office/drawing/2014/main" id="{025D3D54-6AAB-433F-957D-72BCF870E7B0}"/>
                </a:ext>
              </a:extLst>
            </xdr:cNvPr>
            <xdr:cNvGraphicFramePr/>
          </xdr:nvGraphicFramePr>
          <xdr:xfrm>
            <a:off x="0" y="0"/>
            <a:ext cx="0" cy="0"/>
          </xdr:xfrm>
          <a:graphic>
            <a:graphicData uri="http://schemas.microsoft.com/office/drawing/2010/slicer">
              <sle:slicer xmlns:sle="http://schemas.microsoft.com/office/drawing/2010/slicer" name="Priorität"/>
            </a:graphicData>
          </a:graphic>
        </xdr:graphicFrame>
      </mc:Choice>
      <mc:Fallback xmlns="">
        <xdr:sp macro="" textlink="">
          <xdr:nvSpPr>
            <xdr:cNvPr id="0" name=""/>
            <xdr:cNvSpPr>
              <a:spLocks noTextEdit="1"/>
            </xdr:cNvSpPr>
          </xdr:nvSpPr>
          <xdr:spPr>
            <a:xfrm>
              <a:off x="11661137" y="232634"/>
              <a:ext cx="1251450" cy="1581257"/>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oneCell">
    <xdr:from>
      <xdr:col>31</xdr:col>
      <xdr:colOff>993912</xdr:colOff>
      <xdr:row>0</xdr:row>
      <xdr:rowOff>233052</xdr:rowOff>
    </xdr:from>
    <xdr:to>
      <xdr:col>33</xdr:col>
      <xdr:colOff>498058</xdr:colOff>
      <xdr:row>7</xdr:row>
      <xdr:rowOff>0</xdr:rowOff>
    </xdr:to>
    <mc:AlternateContent xmlns:mc="http://schemas.openxmlformats.org/markup-compatibility/2006" xmlns:a14="http://schemas.microsoft.com/office/drawing/2010/main">
      <mc:Choice Requires="a14">
        <xdr:graphicFrame macro="">
          <xdr:nvGraphicFramePr>
            <xdr:cNvPr id="13" name="Überfällig">
              <a:extLst>
                <a:ext uri="{FF2B5EF4-FFF2-40B4-BE49-F238E27FC236}">
                  <a16:creationId xmlns:a16="http://schemas.microsoft.com/office/drawing/2014/main" id="{4B6D391B-8B6D-42F2-AFA8-FCA03D3011B9}"/>
                </a:ext>
              </a:extLst>
            </xdr:cNvPr>
            <xdr:cNvGraphicFramePr/>
          </xdr:nvGraphicFramePr>
          <xdr:xfrm>
            <a:off x="0" y="0"/>
            <a:ext cx="0" cy="0"/>
          </xdr:xfrm>
          <a:graphic>
            <a:graphicData uri="http://schemas.microsoft.com/office/drawing/2010/slicer">
              <sle:slicer xmlns:sle="http://schemas.microsoft.com/office/drawing/2010/slicer" name="Überfällig"/>
            </a:graphicData>
          </a:graphic>
        </xdr:graphicFrame>
      </mc:Choice>
      <mc:Fallback xmlns="">
        <xdr:sp macro="" textlink="">
          <xdr:nvSpPr>
            <xdr:cNvPr id="0" name=""/>
            <xdr:cNvSpPr>
              <a:spLocks noTextEdit="1"/>
            </xdr:cNvSpPr>
          </xdr:nvSpPr>
          <xdr:spPr>
            <a:xfrm>
              <a:off x="13020260" y="233052"/>
              <a:ext cx="1359450" cy="158083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3</xdr:col>
      <xdr:colOff>19706</xdr:colOff>
      <xdr:row>3</xdr:row>
      <xdr:rowOff>110815</xdr:rowOff>
    </xdr:from>
    <xdr:to>
      <xdr:col>10</xdr:col>
      <xdr:colOff>441184</xdr:colOff>
      <xdr:row>5</xdr:row>
      <xdr:rowOff>77684</xdr:rowOff>
    </xdr:to>
    <xdr:grpSp>
      <xdr:nvGrpSpPr>
        <xdr:cNvPr id="37" name="Gruppieren 36">
          <a:extLst>
            <a:ext uri="{FF2B5EF4-FFF2-40B4-BE49-F238E27FC236}">
              <a16:creationId xmlns:a16="http://schemas.microsoft.com/office/drawing/2014/main" id="{94F222D1-F7E5-4485-A4A6-B91BA5DF8326}"/>
            </a:ext>
          </a:extLst>
        </xdr:cNvPr>
        <xdr:cNvGrpSpPr/>
      </xdr:nvGrpSpPr>
      <xdr:grpSpPr>
        <a:xfrm>
          <a:off x="801413" y="1161849"/>
          <a:ext cx="3200150" cy="347869"/>
          <a:chOff x="9036324" y="8589065"/>
          <a:chExt cx="3185299" cy="347869"/>
        </a:xfrm>
      </xdr:grpSpPr>
      <xdr:cxnSp macro="">
        <xdr:nvCxnSpPr>
          <xdr:cNvPr id="38" name="Gerader Verbinder 37">
            <a:extLst>
              <a:ext uri="{FF2B5EF4-FFF2-40B4-BE49-F238E27FC236}">
                <a16:creationId xmlns:a16="http://schemas.microsoft.com/office/drawing/2014/main" id="{3614A0DB-448B-4F0E-89BB-49B752782F3B}"/>
              </a:ext>
            </a:extLst>
          </xdr:cNvPr>
          <xdr:cNvCxnSpPr/>
        </xdr:nvCxnSpPr>
        <xdr:spPr>
          <a:xfrm flipV="1">
            <a:off x="9177611" y="8659843"/>
            <a:ext cx="0" cy="215847"/>
          </a:xfrm>
          <a:prstGeom prst="line">
            <a:avLst/>
          </a:prstGeom>
          <a:ln w="6350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9" name="Gerader Verbinder 38">
            <a:extLst>
              <a:ext uri="{FF2B5EF4-FFF2-40B4-BE49-F238E27FC236}">
                <a16:creationId xmlns:a16="http://schemas.microsoft.com/office/drawing/2014/main" id="{C84B4448-E537-4588-8545-CC4EBB76CC5E}"/>
              </a:ext>
            </a:extLst>
          </xdr:cNvPr>
          <xdr:cNvCxnSpPr/>
        </xdr:nvCxnSpPr>
        <xdr:spPr>
          <a:xfrm flipV="1">
            <a:off x="9939658" y="8659843"/>
            <a:ext cx="0" cy="215847"/>
          </a:xfrm>
          <a:prstGeom prst="line">
            <a:avLst/>
          </a:prstGeom>
          <a:ln w="635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40" name="Gerader Verbinder 39">
            <a:extLst>
              <a:ext uri="{FF2B5EF4-FFF2-40B4-BE49-F238E27FC236}">
                <a16:creationId xmlns:a16="http://schemas.microsoft.com/office/drawing/2014/main" id="{CF54785E-D80D-4A9A-9BEC-A286715124F2}"/>
              </a:ext>
            </a:extLst>
          </xdr:cNvPr>
          <xdr:cNvCxnSpPr/>
        </xdr:nvCxnSpPr>
        <xdr:spPr>
          <a:xfrm flipV="1">
            <a:off x="10546356" y="8659843"/>
            <a:ext cx="0" cy="215847"/>
          </a:xfrm>
          <a:prstGeom prst="line">
            <a:avLst/>
          </a:prstGeom>
          <a:ln w="63500">
            <a:solidFill>
              <a:srgbClr val="C00000"/>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Rectangle 10">
            <a:extLst>
              <a:ext uri="{FF2B5EF4-FFF2-40B4-BE49-F238E27FC236}">
                <a16:creationId xmlns:a16="http://schemas.microsoft.com/office/drawing/2014/main" id="{181A7335-677D-4A54-8020-D46076931080}"/>
              </a:ext>
            </a:extLst>
          </xdr:cNvPr>
          <xdr:cNvSpPr/>
        </xdr:nvSpPr>
        <xdr:spPr>
          <a:xfrm>
            <a:off x="9036324" y="8589065"/>
            <a:ext cx="3097078" cy="347869"/>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sp macro="" textlink="Annahmen!$D$24">
        <xdr:nvSpPr>
          <xdr:cNvPr id="42" name="ZoneTexte 12">
            <a:extLst>
              <a:ext uri="{FF2B5EF4-FFF2-40B4-BE49-F238E27FC236}">
                <a16:creationId xmlns:a16="http://schemas.microsoft.com/office/drawing/2014/main" id="{A37DF64E-8B9B-49C1-A2E4-F130AAAC5499}"/>
              </a:ext>
            </a:extLst>
          </xdr:cNvPr>
          <xdr:cNvSpPr txBox="1"/>
        </xdr:nvSpPr>
        <xdr:spPr>
          <a:xfrm>
            <a:off x="9185916" y="8653246"/>
            <a:ext cx="592819" cy="2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3FC990D-4AB5-4DA9-B81E-2A6B292A51A8}" type="TxLink">
              <a:rPr lang="en-US" sz="1000" b="0" i="0" u="none" strike="noStrike">
                <a:solidFill>
                  <a:schemeClr val="tx1"/>
                </a:solidFill>
                <a:latin typeface="Arial"/>
                <a:cs typeface="Arial"/>
              </a:rPr>
              <a:pPr/>
              <a:t>Niedrig</a:t>
            </a:fld>
            <a:endParaRPr lang="fr-CA" sz="900">
              <a:solidFill>
                <a:schemeClr val="tx1"/>
              </a:solidFill>
            </a:endParaRPr>
          </a:p>
        </xdr:txBody>
      </xdr:sp>
      <xdr:sp macro="" textlink="Annahmen!$D$25">
        <xdr:nvSpPr>
          <xdr:cNvPr id="43" name="ZoneTexte 12">
            <a:extLst>
              <a:ext uri="{FF2B5EF4-FFF2-40B4-BE49-F238E27FC236}">
                <a16:creationId xmlns:a16="http://schemas.microsoft.com/office/drawing/2014/main" id="{6030F315-D013-4CFD-8E9F-C8A2BA204303}"/>
              </a:ext>
            </a:extLst>
          </xdr:cNvPr>
          <xdr:cNvSpPr txBox="1"/>
        </xdr:nvSpPr>
        <xdr:spPr>
          <a:xfrm>
            <a:off x="9947964" y="8653246"/>
            <a:ext cx="492707" cy="2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1C69FEE0-2A2E-447A-8E0D-3F18591CDFB4}" type="TxLink">
              <a:rPr lang="en-US" sz="1000" b="0" i="0" u="none" strike="noStrike">
                <a:solidFill>
                  <a:schemeClr val="tx1"/>
                </a:solidFill>
                <a:latin typeface="Arial"/>
                <a:cs typeface="Arial"/>
              </a:rPr>
              <a:pPr/>
              <a:t>Mittel</a:t>
            </a:fld>
            <a:endParaRPr lang="fr-CA" sz="900">
              <a:solidFill>
                <a:schemeClr val="tx1"/>
              </a:solidFill>
            </a:endParaRPr>
          </a:p>
        </xdr:txBody>
      </xdr:sp>
      <xdr:sp macro="" textlink="Annahmen!$D$26">
        <xdr:nvSpPr>
          <xdr:cNvPr id="44" name="ZoneTexte 12">
            <a:extLst>
              <a:ext uri="{FF2B5EF4-FFF2-40B4-BE49-F238E27FC236}">
                <a16:creationId xmlns:a16="http://schemas.microsoft.com/office/drawing/2014/main" id="{238D42CA-CAC9-4003-9E34-81B8FD268A54}"/>
              </a:ext>
            </a:extLst>
          </xdr:cNvPr>
          <xdr:cNvSpPr txBox="1"/>
        </xdr:nvSpPr>
        <xdr:spPr>
          <a:xfrm>
            <a:off x="10549666" y="8653246"/>
            <a:ext cx="492707" cy="2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8B9EF7C-D21E-42E8-9DDF-DB18F47A7A30}" type="TxLink">
              <a:rPr lang="en-US" sz="1000" b="0" i="0" u="none" strike="noStrike">
                <a:solidFill>
                  <a:schemeClr val="tx1"/>
                </a:solidFill>
                <a:latin typeface="Arial"/>
                <a:cs typeface="Arial"/>
              </a:rPr>
              <a:pPr/>
              <a:t>Hoch</a:t>
            </a:fld>
            <a:endParaRPr lang="fr-CA" sz="900">
              <a:solidFill>
                <a:schemeClr val="tx1"/>
              </a:solidFill>
            </a:endParaRPr>
          </a:p>
        </xdr:txBody>
      </xdr:sp>
      <xdr:sp macro="" textlink="">
        <xdr:nvSpPr>
          <xdr:cNvPr id="45" name="ZoneTexte 12">
            <a:extLst>
              <a:ext uri="{FF2B5EF4-FFF2-40B4-BE49-F238E27FC236}">
                <a16:creationId xmlns:a16="http://schemas.microsoft.com/office/drawing/2014/main" id="{602F79DA-2B59-4F2A-A063-D9920BFCB145}"/>
              </a:ext>
            </a:extLst>
          </xdr:cNvPr>
          <xdr:cNvSpPr txBox="1"/>
        </xdr:nvSpPr>
        <xdr:spPr>
          <a:xfrm>
            <a:off x="11344951" y="8658642"/>
            <a:ext cx="876672" cy="238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0" i="0" u="none" strike="noStrike">
                <a:solidFill>
                  <a:srgbClr val="000000"/>
                </a:solidFill>
                <a:latin typeface="Arial"/>
                <a:cs typeface="Arial"/>
              </a:rPr>
              <a:t>Überfällig</a:t>
            </a:r>
          </a:p>
        </xdr:txBody>
      </xdr:sp>
      <mc:AlternateContent xmlns:mc="http://schemas.openxmlformats.org/markup-compatibility/2006" xmlns:a14="http://schemas.microsoft.com/office/drawing/2010/main">
        <mc:Choice Requires="a14">
          <xdr:pic>
            <xdr:nvPicPr>
              <xdr:cNvPr id="46" name="Grafik 45">
                <a:extLst>
                  <a:ext uri="{FF2B5EF4-FFF2-40B4-BE49-F238E27FC236}">
                    <a16:creationId xmlns:a16="http://schemas.microsoft.com/office/drawing/2014/main" id="{CAD3068B-3651-4439-B4F7-B5F7199284A6}"/>
                  </a:ext>
                </a:extLst>
              </xdr:cNvPr>
              <xdr:cNvPicPr>
                <a:picLocks noChangeAspect="1"/>
                <a:extLst>
                  <a:ext uri="{84589F7E-364E-4C9E-8A38-B11213B215E9}">
                    <a14:cameraTool cellRange="Emoji_uebf_bild" spid="_x0000_s25710"/>
                  </a:ext>
                </a:extLst>
              </xdr:cNvPicPr>
            </xdr:nvPicPr>
            <xdr:blipFill>
              <a:blip xmlns:r="http://schemas.openxmlformats.org/officeDocument/2006/relationships" r:embed="rId5"/>
              <a:stretch>
                <a:fillRect/>
              </a:stretch>
            </xdr:blipFill>
            <xdr:spPr>
              <a:xfrm>
                <a:off x="10858505" y="8647040"/>
                <a:ext cx="762000" cy="248478"/>
              </a:xfrm>
              <a:prstGeom prst="rect">
                <a:avLst/>
              </a:prstGeom>
            </xdr:spPr>
          </xdr:pic>
        </mc:Choice>
        <mc:Fallback xmlns=""/>
      </mc:AlternateContent>
    </xdr:grpSp>
    <xdr:clientData/>
  </xdr:twoCellAnchor>
  <mc:AlternateContent xmlns:mc="http://schemas.openxmlformats.org/markup-compatibility/2006">
    <mc:Choice xmlns:a14="http://schemas.microsoft.com/office/drawing/2010/main" Requires="a14">
      <xdr:oneCellAnchor>
        <xdr:from>
          <xdr:col>19</xdr:col>
          <xdr:colOff>3713</xdr:colOff>
          <xdr:row>23</xdr:row>
          <xdr:rowOff>0</xdr:rowOff>
        </xdr:from>
        <xdr:ext cx="476250" cy="476250"/>
        <xdr:pic>
          <xdr:nvPicPr>
            <xdr:cNvPr id="22" name="Grafik 21">
              <a:extLst>
                <a:ext uri="{FF2B5EF4-FFF2-40B4-BE49-F238E27FC236}">
                  <a16:creationId xmlns:a16="http://schemas.microsoft.com/office/drawing/2014/main" id="{424886DA-23A0-41BA-A38F-A172ACE41BDA}"/>
                </a:ext>
              </a:extLst>
            </xdr:cNvPr>
            <xdr:cNvPicPr>
              <a:picLocks noChangeAspect="1"/>
              <a:extLst>
                <a:ext uri="{84589F7E-364E-4C9E-8A38-B11213B215E9}">
                  <a14:cameraTool cellRange="St03_Bi03" spid="_x0000_s25711"/>
                </a:ext>
              </a:extLst>
            </xdr:cNvPicPr>
          </xdr:nvPicPr>
          <xdr:blipFill>
            <a:blip xmlns:r="http://schemas.openxmlformats.org/officeDocument/2006/relationships" r:embed="rId6"/>
            <a:stretch>
              <a:fillRect/>
            </a:stretch>
          </xdr:blipFill>
          <xdr:spPr>
            <a:xfrm>
              <a:off x="8236626" y="5739848"/>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26</xdr:col>
          <xdr:colOff>0</xdr:colOff>
          <xdr:row>23</xdr:row>
          <xdr:rowOff>0</xdr:rowOff>
        </xdr:from>
        <xdr:ext cx="476250" cy="476250"/>
        <xdr:pic>
          <xdr:nvPicPr>
            <xdr:cNvPr id="23" name="Grafik 22">
              <a:extLst>
                <a:ext uri="{FF2B5EF4-FFF2-40B4-BE49-F238E27FC236}">
                  <a16:creationId xmlns:a16="http://schemas.microsoft.com/office/drawing/2014/main" id="{C0BC59B4-0800-410A-95C1-937412A99400}"/>
                </a:ext>
              </a:extLst>
            </xdr:cNvPr>
            <xdr:cNvPicPr>
              <a:picLocks noChangeAspect="1"/>
              <a:extLst>
                <a:ext uri="{84589F7E-364E-4C9E-8A38-B11213B215E9}">
                  <a14:cameraTool cellRange="St04_Bi03" spid="_x0000_s25712"/>
                </a:ext>
              </a:extLst>
            </xdr:cNvPicPr>
          </xdr:nvPicPr>
          <xdr:blipFill>
            <a:blip xmlns:r="http://schemas.openxmlformats.org/officeDocument/2006/relationships" r:embed="rId2"/>
            <a:stretch>
              <a:fillRect/>
            </a:stretch>
          </xdr:blipFill>
          <xdr:spPr>
            <a:xfrm>
              <a:off x="11057283" y="5739848"/>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3713</xdr:colOff>
          <xdr:row>17</xdr:row>
          <xdr:rowOff>1553</xdr:rowOff>
        </xdr:from>
        <xdr:ext cx="476250" cy="476250"/>
        <xdr:pic>
          <xdr:nvPicPr>
            <xdr:cNvPr id="26" name="Grafik 25">
              <a:extLst>
                <a:ext uri="{FF2B5EF4-FFF2-40B4-BE49-F238E27FC236}">
                  <a16:creationId xmlns:a16="http://schemas.microsoft.com/office/drawing/2014/main" id="{67B228E6-32D0-47C6-A0E4-E57A264B0EBC}"/>
                </a:ext>
              </a:extLst>
            </xdr:cNvPr>
            <xdr:cNvPicPr>
              <a:picLocks noChangeAspect="1"/>
              <a:extLst>
                <a:ext uri="{84589F7E-364E-4C9E-8A38-B11213B215E9}">
                  <a14:cameraTool cellRange="St03_Bi02" spid="_x0000_s25713"/>
                </a:ext>
              </a:extLst>
            </xdr:cNvPicPr>
          </xdr:nvPicPr>
          <xdr:blipFill>
            <a:blip xmlns:r="http://schemas.openxmlformats.org/officeDocument/2006/relationships" r:embed="rId7"/>
            <a:stretch>
              <a:fillRect/>
            </a:stretch>
          </xdr:blipFill>
          <xdr:spPr>
            <a:xfrm>
              <a:off x="8236626" y="4250531"/>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3713</xdr:colOff>
          <xdr:row>11</xdr:row>
          <xdr:rowOff>0</xdr:rowOff>
        </xdr:from>
        <xdr:ext cx="476250" cy="476250"/>
        <xdr:pic>
          <xdr:nvPicPr>
            <xdr:cNvPr id="27" name="Grafik 26">
              <a:extLst>
                <a:ext uri="{FF2B5EF4-FFF2-40B4-BE49-F238E27FC236}">
                  <a16:creationId xmlns:a16="http://schemas.microsoft.com/office/drawing/2014/main" id="{5CA50934-9E35-4973-888C-1281B8D6D5C8}"/>
                </a:ext>
              </a:extLst>
            </xdr:cNvPr>
            <xdr:cNvPicPr>
              <a:picLocks noChangeAspect="1"/>
              <a:extLst>
                <a:ext uri="{84589F7E-364E-4C9E-8A38-B11213B215E9}">
                  <a14:cameraTool cellRange="St03_Bi01" spid="_x0000_s25714"/>
                </a:ext>
              </a:extLst>
            </xdr:cNvPicPr>
          </xdr:nvPicPr>
          <xdr:blipFill>
            <a:blip xmlns:r="http://schemas.openxmlformats.org/officeDocument/2006/relationships" r:embed="rId7"/>
            <a:stretch>
              <a:fillRect/>
            </a:stretch>
          </xdr:blipFill>
          <xdr:spPr>
            <a:xfrm>
              <a:off x="8177354" y="2756297"/>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26</xdr:col>
          <xdr:colOff>0</xdr:colOff>
          <xdr:row>16</xdr:row>
          <xdr:rowOff>250031</xdr:rowOff>
        </xdr:from>
        <xdr:ext cx="476250" cy="476250"/>
        <xdr:pic>
          <xdr:nvPicPr>
            <xdr:cNvPr id="28" name="Grafik 27">
              <a:extLst>
                <a:ext uri="{FF2B5EF4-FFF2-40B4-BE49-F238E27FC236}">
                  <a16:creationId xmlns:a16="http://schemas.microsoft.com/office/drawing/2014/main" id="{9A9700A1-384E-46E4-9B1C-513D605FC6E0}"/>
                </a:ext>
              </a:extLst>
            </xdr:cNvPr>
            <xdr:cNvPicPr>
              <a:picLocks noChangeAspect="1"/>
              <a:extLst>
                <a:ext uri="{84589F7E-364E-4C9E-8A38-B11213B215E9}">
                  <a14:cameraTool cellRange="St04_Bi02" spid="_x0000_s25715"/>
                </a:ext>
              </a:extLst>
            </xdr:cNvPicPr>
          </xdr:nvPicPr>
          <xdr:blipFill>
            <a:blip xmlns:r="http://schemas.openxmlformats.org/officeDocument/2006/relationships" r:embed="rId8"/>
            <a:stretch>
              <a:fillRect/>
            </a:stretch>
          </xdr:blipFill>
          <xdr:spPr>
            <a:xfrm>
              <a:off x="10983516" y="4256484"/>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26</xdr:col>
          <xdr:colOff>0</xdr:colOff>
          <xdr:row>11</xdr:row>
          <xdr:rowOff>0</xdr:rowOff>
        </xdr:from>
        <xdr:ext cx="476250" cy="476250"/>
        <xdr:pic>
          <xdr:nvPicPr>
            <xdr:cNvPr id="29" name="Grafik 28">
              <a:extLst>
                <a:ext uri="{FF2B5EF4-FFF2-40B4-BE49-F238E27FC236}">
                  <a16:creationId xmlns:a16="http://schemas.microsoft.com/office/drawing/2014/main" id="{2DC22FBD-7407-4563-B98E-22BCB575D5E9}"/>
                </a:ext>
              </a:extLst>
            </xdr:cNvPr>
            <xdr:cNvPicPr>
              <a:picLocks noChangeAspect="1"/>
              <a:extLst>
                <a:ext uri="{84589F7E-364E-4C9E-8A38-B11213B215E9}">
                  <a14:cameraTool cellRange="St04_Bi01" spid="_x0000_s25716"/>
                </a:ext>
              </a:extLst>
            </xdr:cNvPicPr>
          </xdr:nvPicPr>
          <xdr:blipFill>
            <a:blip xmlns:r="http://schemas.openxmlformats.org/officeDocument/2006/relationships" r:embed="rId2"/>
            <a:stretch>
              <a:fillRect/>
            </a:stretch>
          </xdr:blipFill>
          <xdr:spPr>
            <a:xfrm>
              <a:off x="11057283" y="2758109"/>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5</xdr:col>
          <xdr:colOff>5694</xdr:colOff>
          <xdr:row>29</xdr:row>
          <xdr:rowOff>5443</xdr:rowOff>
        </xdr:from>
        <xdr:ext cx="476250" cy="476250"/>
        <xdr:pic>
          <xdr:nvPicPr>
            <xdr:cNvPr id="34" name="Grafik 33" descr="Kein Problem Handy">
              <a:extLst>
                <a:ext uri="{FF2B5EF4-FFF2-40B4-BE49-F238E27FC236}">
                  <a16:creationId xmlns:a16="http://schemas.microsoft.com/office/drawing/2014/main" id="{57BDB421-E8BC-4674-9EBA-A39D5B4A7826}"/>
                </a:ext>
              </a:extLst>
            </xdr:cNvPr>
            <xdr:cNvPicPr>
              <a:picLocks noChangeAspect="1"/>
              <a:extLst>
                <a:ext uri="{84589F7E-364E-4C9E-8A38-B11213B215E9}">
                  <a14:cameraTool cellRange="St01_Bi04" spid="_x0000_s25717"/>
                </a:ext>
              </a:extLst>
            </xdr:cNvPicPr>
          </xdr:nvPicPr>
          <xdr:blipFill>
            <a:blip xmlns:r="http://schemas.openxmlformats.org/officeDocument/2006/relationships" r:embed="rId6"/>
            <a:stretch>
              <a:fillRect/>
            </a:stretch>
          </xdr:blipFill>
          <xdr:spPr>
            <a:xfrm>
              <a:off x="2647846" y="7236160"/>
              <a:ext cx="476250" cy="476250"/>
            </a:xfrm>
            <a:prstGeom prst="rect">
              <a:avLst/>
            </a:prstGeom>
            <a:ln>
              <a:noFill/>
            </a:ln>
          </xdr:spPr>
        </xdr:pic>
        <xdr:clientData/>
      </xdr:oneCellAnchor>
    </mc:Choice>
    <mc:Fallback/>
  </mc:AlternateContent>
  <mc:AlternateContent xmlns:mc="http://schemas.openxmlformats.org/markup-compatibility/2006">
    <mc:Choice xmlns:a14="http://schemas.microsoft.com/office/drawing/2010/main" Requires="a14">
      <xdr:oneCellAnchor>
        <xdr:from>
          <xdr:col>11</xdr:col>
          <xdr:colOff>720586</xdr:colOff>
          <xdr:row>29</xdr:row>
          <xdr:rowOff>1553</xdr:rowOff>
        </xdr:from>
        <xdr:ext cx="476250" cy="476250"/>
        <xdr:pic>
          <xdr:nvPicPr>
            <xdr:cNvPr id="71" name="Grafik 70">
              <a:extLst>
                <a:ext uri="{FF2B5EF4-FFF2-40B4-BE49-F238E27FC236}">
                  <a16:creationId xmlns:a16="http://schemas.microsoft.com/office/drawing/2014/main" id="{B37D32CC-E9F1-423C-BB62-2A8E89A6CAAA}"/>
                </a:ext>
              </a:extLst>
            </xdr:cNvPr>
            <xdr:cNvPicPr>
              <a:picLocks noChangeAspect="1"/>
              <a:extLst>
                <a:ext uri="{84589F7E-364E-4C9E-8A38-B11213B215E9}">
                  <a14:cameraTool cellRange="St02_Bi04" spid="_x0000_s25718"/>
                </a:ext>
              </a:extLst>
            </xdr:cNvPicPr>
          </xdr:nvPicPr>
          <xdr:blipFill>
            <a:blip xmlns:r="http://schemas.openxmlformats.org/officeDocument/2006/relationships" r:embed="rId1"/>
            <a:stretch>
              <a:fillRect/>
            </a:stretch>
          </xdr:blipFill>
          <xdr:spPr>
            <a:xfrm>
              <a:off x="5408543" y="7232270"/>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3713</xdr:colOff>
          <xdr:row>28</xdr:row>
          <xdr:rowOff>250031</xdr:rowOff>
        </xdr:from>
        <xdr:ext cx="476250" cy="476250"/>
        <xdr:pic>
          <xdr:nvPicPr>
            <xdr:cNvPr id="98" name="Grafik 97">
              <a:extLst>
                <a:ext uri="{FF2B5EF4-FFF2-40B4-BE49-F238E27FC236}">
                  <a16:creationId xmlns:a16="http://schemas.microsoft.com/office/drawing/2014/main" id="{37C12E31-8E75-4132-BD7C-872568A886B3}"/>
                </a:ext>
              </a:extLst>
            </xdr:cNvPr>
            <xdr:cNvPicPr>
              <a:picLocks noChangeAspect="1"/>
              <a:extLst>
                <a:ext uri="{84589F7E-364E-4C9E-8A38-B11213B215E9}">
                  <a14:cameraTool cellRange="St03_Bi04" spid="_x0000_s25719"/>
                </a:ext>
              </a:extLst>
            </xdr:cNvPicPr>
          </xdr:nvPicPr>
          <xdr:blipFill>
            <a:blip xmlns:r="http://schemas.openxmlformats.org/officeDocument/2006/relationships" r:embed="rId2"/>
            <a:stretch>
              <a:fillRect/>
            </a:stretch>
          </xdr:blipFill>
          <xdr:spPr>
            <a:xfrm>
              <a:off x="8177354" y="7256859"/>
              <a:ext cx="476250" cy="47625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26</xdr:col>
          <xdr:colOff>0</xdr:colOff>
          <xdr:row>29</xdr:row>
          <xdr:rowOff>1553</xdr:rowOff>
        </xdr:from>
        <xdr:ext cx="476250" cy="476250"/>
        <xdr:pic>
          <xdr:nvPicPr>
            <xdr:cNvPr id="125" name="Grafik 124">
              <a:extLst>
                <a:ext uri="{FF2B5EF4-FFF2-40B4-BE49-F238E27FC236}">
                  <a16:creationId xmlns:a16="http://schemas.microsoft.com/office/drawing/2014/main" id="{D0ADBF7E-7207-4330-B473-A8CA497F4659}"/>
                </a:ext>
              </a:extLst>
            </xdr:cNvPr>
            <xdr:cNvPicPr>
              <a:picLocks noChangeAspect="1"/>
              <a:extLst>
                <a:ext uri="{84589F7E-364E-4C9E-8A38-B11213B215E9}">
                  <a14:cameraTool cellRange="St04_Bi04" spid="_x0000_s25720"/>
                </a:ext>
              </a:extLst>
            </xdr:cNvPicPr>
          </xdr:nvPicPr>
          <xdr:blipFill>
            <a:blip xmlns:r="http://schemas.openxmlformats.org/officeDocument/2006/relationships" r:embed="rId9"/>
            <a:stretch>
              <a:fillRect/>
            </a:stretch>
          </xdr:blipFill>
          <xdr:spPr>
            <a:xfrm>
              <a:off x="11057283" y="7232270"/>
              <a:ext cx="476250" cy="476250"/>
            </a:xfrm>
            <a:prstGeom prst="rect">
              <a:avLst/>
            </a:prstGeom>
          </xdr:spPr>
        </xdr:pic>
        <xdr:clientData/>
      </xdr:oneCellAnchor>
    </mc:Choice>
    <mc:Fallback/>
  </mc:AlternateContent>
  <xdr:twoCellAnchor editAs="oneCell">
    <xdr:from>
      <xdr:col>10</xdr:col>
      <xdr:colOff>527297</xdr:colOff>
      <xdr:row>0</xdr:row>
      <xdr:rowOff>99391</xdr:rowOff>
    </xdr:from>
    <xdr:to>
      <xdr:col>11</xdr:col>
      <xdr:colOff>284297</xdr:colOff>
      <xdr:row>0</xdr:row>
      <xdr:rowOff>387391</xdr:rowOff>
    </xdr:to>
    <xdr:sp macro="" textlink="">
      <xdr:nvSpPr>
        <xdr:cNvPr id="179" name="Rectangle: Rounded Corners 16">
          <a:hlinkClick xmlns:r="http://schemas.openxmlformats.org/officeDocument/2006/relationships" r:id="rId10" tooltip="gehe zu ..."/>
          <a:extLst>
            <a:ext uri="{FF2B5EF4-FFF2-40B4-BE49-F238E27FC236}">
              <a16:creationId xmlns:a16="http://schemas.microsoft.com/office/drawing/2014/main" id="{0B42C72A-F7D2-4B04-A020-AED70D2339DF}"/>
            </a:ext>
          </a:extLst>
        </xdr:cNvPr>
        <xdr:cNvSpPr/>
      </xdr:nvSpPr>
      <xdr:spPr>
        <a:xfrm>
          <a:off x="4014275" y="99391"/>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DASHBOARD</a:t>
          </a:r>
        </a:p>
      </xdr:txBody>
    </xdr:sp>
    <xdr:clientData/>
  </xdr:twoCellAnchor>
  <xdr:oneCellAnchor>
    <xdr:from>
      <xdr:col>1</xdr:col>
      <xdr:colOff>207065</xdr:colOff>
      <xdr:row>0</xdr:row>
      <xdr:rowOff>99391</xdr:rowOff>
    </xdr:from>
    <xdr:ext cx="900000" cy="288000"/>
    <xdr:sp macro="" textlink="">
      <xdr:nvSpPr>
        <xdr:cNvPr id="180" name="Rectangle: Rounded Corners 16">
          <a:hlinkClick xmlns:r="http://schemas.openxmlformats.org/officeDocument/2006/relationships" r:id="rId11" tooltip="gehe zu ..."/>
          <a:extLst>
            <a:ext uri="{FF2B5EF4-FFF2-40B4-BE49-F238E27FC236}">
              <a16:creationId xmlns:a16="http://schemas.microsoft.com/office/drawing/2014/main" id="{FD15201D-5630-4917-9913-88D42C908963}"/>
            </a:ext>
          </a:extLst>
        </xdr:cNvPr>
        <xdr:cNvSpPr/>
      </xdr:nvSpPr>
      <xdr:spPr>
        <a:xfrm>
          <a:off x="579782" y="99391"/>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ANNAHMEN</a:t>
          </a:r>
        </a:p>
      </xdr:txBody>
    </xdr:sp>
    <xdr:clientData/>
  </xdr:oneCellAnchor>
  <xdr:oneCellAnchor>
    <xdr:from>
      <xdr:col>3</xdr:col>
      <xdr:colOff>1004026</xdr:colOff>
      <xdr:row>0</xdr:row>
      <xdr:rowOff>99391</xdr:rowOff>
    </xdr:from>
    <xdr:ext cx="900000" cy="288000"/>
    <xdr:sp macro="" textlink="">
      <xdr:nvSpPr>
        <xdr:cNvPr id="181" name="Rectangle: Rounded Corners 16">
          <a:hlinkClick xmlns:r="http://schemas.openxmlformats.org/officeDocument/2006/relationships" r:id="rId12" tooltip="gehe zu ..."/>
          <a:extLst>
            <a:ext uri="{FF2B5EF4-FFF2-40B4-BE49-F238E27FC236}">
              <a16:creationId xmlns:a16="http://schemas.microsoft.com/office/drawing/2014/main" id="{79CE59B1-D923-421D-A620-3BE692D2BF1D}"/>
            </a:ext>
          </a:extLst>
        </xdr:cNvPr>
        <xdr:cNvSpPr/>
      </xdr:nvSpPr>
      <xdr:spPr>
        <a:xfrm>
          <a:off x="1724613" y="99391"/>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AUFGABEN</a:t>
          </a:r>
        </a:p>
      </xdr:txBody>
    </xdr:sp>
    <xdr:clientData/>
  </xdr:oneCellAnchor>
  <xdr:oneCellAnchor>
    <xdr:from>
      <xdr:col>5</xdr:col>
      <xdr:colOff>285270</xdr:colOff>
      <xdr:row>0</xdr:row>
      <xdr:rowOff>99391</xdr:rowOff>
    </xdr:from>
    <xdr:ext cx="900000" cy="288000"/>
    <xdr:sp macro="" textlink="">
      <xdr:nvSpPr>
        <xdr:cNvPr id="182" name="Rectangle: Rounded Corners 16">
          <a:hlinkClick xmlns:r="http://schemas.openxmlformats.org/officeDocument/2006/relationships" r:id="rId13" tooltip="gehe zu ..."/>
          <a:extLst>
            <a:ext uri="{FF2B5EF4-FFF2-40B4-BE49-F238E27FC236}">
              <a16:creationId xmlns:a16="http://schemas.microsoft.com/office/drawing/2014/main" id="{82687EA8-7036-4D48-AD43-B283B31EBE42}"/>
            </a:ext>
          </a:extLst>
        </xdr:cNvPr>
        <xdr:cNvSpPr/>
      </xdr:nvSpPr>
      <xdr:spPr>
        <a:xfrm>
          <a:off x="2869444" y="99391"/>
          <a:ext cx="900000" cy="28800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tx1"/>
              </a:solidFill>
              <a:effectLst/>
              <a:latin typeface="+mn-lt"/>
              <a:ea typeface="+mn-ea"/>
              <a:cs typeface="+mn-cs"/>
            </a:rPr>
            <a:t>KANBAN</a:t>
          </a:r>
        </a:p>
      </xdr:txBody>
    </xdr:sp>
    <xdr:clientData/>
  </xdr:oneCellAnchor>
  <xdr:oneCellAnchor>
    <xdr:from>
      <xdr:col>11</xdr:col>
      <xdr:colOff>529130</xdr:colOff>
      <xdr:row>0</xdr:row>
      <xdr:rowOff>99391</xdr:rowOff>
    </xdr:from>
    <xdr:ext cx="900000" cy="288000"/>
    <xdr:sp macro="" textlink="">
      <xdr:nvSpPr>
        <xdr:cNvPr id="183" name="Rectangle: Rounded Corners 16">
          <a:hlinkClick xmlns:r="http://schemas.openxmlformats.org/officeDocument/2006/relationships" r:id="rId14" tooltip="gehe zu ..."/>
          <a:extLst>
            <a:ext uri="{FF2B5EF4-FFF2-40B4-BE49-F238E27FC236}">
              <a16:creationId xmlns:a16="http://schemas.microsoft.com/office/drawing/2014/main" id="{0FBB0928-2C81-464B-8A0C-F6723382B1D5}"/>
            </a:ext>
          </a:extLst>
        </xdr:cNvPr>
        <xdr:cNvSpPr/>
      </xdr:nvSpPr>
      <xdr:spPr>
        <a:xfrm>
          <a:off x="5159108" y="99391"/>
          <a:ext cx="900000" cy="288000"/>
        </a:xfrm>
        <a:prstGeom prst="roundRect">
          <a:avLst/>
        </a:prstGeom>
        <a:solidFill>
          <a:srgbClr val="27855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outerShdw blurRad="50800" dist="38100" dir="13500000" algn="br" rotWithShape="0">
                  <a:srgbClr val="000000">
                    <a:alpha val="40000"/>
                  </a:srgbClr>
                </a:outerShdw>
              </a:effectLst>
              <a:latin typeface="+mn-lt"/>
              <a:ea typeface="+mn-ea"/>
              <a:cs typeface="+mn-cs"/>
            </a:rPr>
            <a:t>VOLLVERSION</a:t>
          </a:r>
          <a:endParaRPr lang="de-DE">
            <a:effectLst/>
          </a:endParaRPr>
        </a:p>
      </xdr:txBody>
    </xdr:sp>
    <xdr:clientData/>
  </xdr:oneCellAnchor>
  <xdr:twoCellAnchor>
    <xdr:from>
      <xdr:col>11</xdr:col>
      <xdr:colOff>111673</xdr:colOff>
      <xdr:row>2</xdr:row>
      <xdr:rowOff>381000</xdr:rowOff>
    </xdr:from>
    <xdr:to>
      <xdr:col>15</xdr:col>
      <xdr:colOff>52552</xdr:colOff>
      <xdr:row>5</xdr:row>
      <xdr:rowOff>190499</xdr:rowOff>
    </xdr:to>
    <xdr:sp macro="" textlink="">
      <xdr:nvSpPr>
        <xdr:cNvPr id="2" name="Textfeld 1">
          <a:extLst>
            <a:ext uri="{FF2B5EF4-FFF2-40B4-BE49-F238E27FC236}">
              <a16:creationId xmlns:a16="http://schemas.microsoft.com/office/drawing/2014/main" id="{5E4AA786-CF06-43AA-9D67-614538B35386}"/>
            </a:ext>
          </a:extLst>
        </xdr:cNvPr>
        <xdr:cNvSpPr txBox="1"/>
      </xdr:nvSpPr>
      <xdr:spPr>
        <a:xfrm>
          <a:off x="4815052" y="1051034"/>
          <a:ext cx="1432034" cy="571499"/>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100" b="0">
              <a:latin typeface="Arial" panose="020B0604020202020204" pitchFamily="34" charset="0"/>
              <a:cs typeface="Arial" panose="020B0604020202020204" pitchFamily="34" charset="0"/>
            </a:rPr>
            <a:t>Alles Aktualisieren</a:t>
          </a:r>
        </a:p>
        <a:p>
          <a:pPr algn="ctr"/>
          <a:r>
            <a:rPr lang="de-DE" sz="1100" b="1">
              <a:latin typeface="Arial" panose="020B0604020202020204" pitchFamily="34" charset="0"/>
              <a:cs typeface="Arial" panose="020B0604020202020204" pitchFamily="34" charset="0"/>
            </a:rPr>
            <a:t>Strg+Alt+F5</a:t>
          </a:r>
        </a:p>
      </xdr:txBody>
    </xdr:sp>
    <xdr:clientData/>
  </xdr:twoCellAnchor>
  <xdr:twoCellAnchor>
    <xdr:from>
      <xdr:col>16</xdr:col>
      <xdr:colOff>90858</xdr:colOff>
      <xdr:row>7</xdr:row>
      <xdr:rowOff>88673</xdr:rowOff>
    </xdr:from>
    <xdr:to>
      <xdr:col>33</xdr:col>
      <xdr:colOff>480391</xdr:colOff>
      <xdr:row>7</xdr:row>
      <xdr:rowOff>488674</xdr:rowOff>
    </xdr:to>
    <xdr:sp macro="" textlink="">
      <xdr:nvSpPr>
        <xdr:cNvPr id="212" name="Textfeld 211">
          <a:extLst>
            <a:ext uri="{FF2B5EF4-FFF2-40B4-BE49-F238E27FC236}">
              <a16:creationId xmlns:a16="http://schemas.microsoft.com/office/drawing/2014/main" id="{87E72735-C450-446B-A81D-DD077C5CB1CC}"/>
            </a:ext>
          </a:extLst>
        </xdr:cNvPr>
        <xdr:cNvSpPr txBox="1"/>
      </xdr:nvSpPr>
      <xdr:spPr>
        <a:xfrm>
          <a:off x="6369075" y="1902564"/>
          <a:ext cx="7992968" cy="400001"/>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200" b="1">
              <a:latin typeface="Arial" panose="020B0604020202020204" pitchFamily="34" charset="0"/>
              <a:cs typeface="Arial" panose="020B0604020202020204" pitchFamily="34" charset="0"/>
            </a:rPr>
            <a:t>Eingeschränkte Demoversion:</a:t>
          </a:r>
          <a:r>
            <a:rPr lang="de-DE" sz="1200" b="0">
              <a:latin typeface="Arial" panose="020B0604020202020204" pitchFamily="34" charset="0"/>
              <a:cs typeface="Arial" panose="020B0604020202020204" pitchFamily="34" charset="0"/>
            </a:rPr>
            <a:t> Nur 4 (statt 6) Spalten und max. 16 (statt</a:t>
          </a:r>
          <a:r>
            <a:rPr lang="de-DE" sz="1200" b="0" baseline="0">
              <a:latin typeface="Arial" panose="020B0604020202020204" pitchFamily="34" charset="0"/>
              <a:cs typeface="Arial" panose="020B0604020202020204" pitchFamily="34" charset="0"/>
            </a:rPr>
            <a:t> 180) Karten</a:t>
          </a:r>
          <a:endParaRPr lang="de-DE" sz="12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686798</xdr:colOff>
      <xdr:row>25</xdr:row>
      <xdr:rowOff>58618</xdr:rowOff>
    </xdr:from>
    <xdr:to>
      <xdr:col>4</xdr:col>
      <xdr:colOff>290558</xdr:colOff>
      <xdr:row>26</xdr:row>
      <xdr:rowOff>182590</xdr:rowOff>
    </xdr:to>
    <xdr:pic>
      <xdr:nvPicPr>
        <xdr:cNvPr id="3" name="Grafik 2" descr="Sanduhr abgelaufen mit einfarbiger Füllung">
          <a:extLst>
            <a:ext uri="{FF2B5EF4-FFF2-40B4-BE49-F238E27FC236}">
              <a16:creationId xmlns:a16="http://schemas.microsoft.com/office/drawing/2014/main" id="{7C63E020-9E8A-4614-A1A9-C2916CD8E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3856" y="6037387"/>
          <a:ext cx="365760" cy="365760"/>
        </a:xfrm>
        <a:prstGeom prst="rect">
          <a:avLst/>
        </a:prstGeom>
      </xdr:spPr>
    </xdr:pic>
    <xdr:clientData/>
  </xdr:twoCellAnchor>
  <xdr:twoCellAnchor editAs="oneCell">
    <xdr:from>
      <xdr:col>3</xdr:col>
      <xdr:colOff>686798</xdr:colOff>
      <xdr:row>7</xdr:row>
      <xdr:rowOff>91387</xdr:rowOff>
    </xdr:from>
    <xdr:to>
      <xdr:col>4</xdr:col>
      <xdr:colOff>290558</xdr:colOff>
      <xdr:row>8</xdr:row>
      <xdr:rowOff>215357</xdr:rowOff>
    </xdr:to>
    <xdr:pic>
      <xdr:nvPicPr>
        <xdr:cNvPr id="9" name="Grafik 8" descr="Präsentation mit Balkendiagramm mit einfarbiger Füllung">
          <a:extLst>
            <a:ext uri="{FF2B5EF4-FFF2-40B4-BE49-F238E27FC236}">
              <a16:creationId xmlns:a16="http://schemas.microsoft.com/office/drawing/2014/main" id="{649EC6B5-4500-4581-85C1-B83E8BA789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63856" y="2157579"/>
          <a:ext cx="365760" cy="365760"/>
        </a:xfrm>
        <a:prstGeom prst="rect">
          <a:avLst/>
        </a:prstGeom>
      </xdr:spPr>
    </xdr:pic>
    <xdr:clientData/>
  </xdr:twoCellAnchor>
  <xdr:twoCellAnchor editAs="oneCell">
    <xdr:from>
      <xdr:col>3</xdr:col>
      <xdr:colOff>686798</xdr:colOff>
      <xdr:row>13</xdr:row>
      <xdr:rowOff>73270</xdr:rowOff>
    </xdr:from>
    <xdr:to>
      <xdr:col>4</xdr:col>
      <xdr:colOff>290558</xdr:colOff>
      <xdr:row>14</xdr:row>
      <xdr:rowOff>197242</xdr:rowOff>
    </xdr:to>
    <xdr:pic>
      <xdr:nvPicPr>
        <xdr:cNvPr id="13" name="Grafik 12" descr="Aufwärtstrend mit einfarbiger Füllung">
          <a:extLst>
            <a:ext uri="{FF2B5EF4-FFF2-40B4-BE49-F238E27FC236}">
              <a16:creationId xmlns:a16="http://schemas.microsoft.com/office/drawing/2014/main" id="{1E45218E-8930-49C1-9101-C77A38CCF1C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763856" y="3443655"/>
          <a:ext cx="365760" cy="365760"/>
        </a:xfrm>
        <a:prstGeom prst="rect">
          <a:avLst/>
        </a:prstGeom>
      </xdr:spPr>
    </xdr:pic>
    <xdr:clientData/>
  </xdr:twoCellAnchor>
  <xdr:twoCellAnchor>
    <xdr:from>
      <xdr:col>6</xdr:col>
      <xdr:colOff>0</xdr:colOff>
      <xdr:row>5</xdr:row>
      <xdr:rowOff>0</xdr:rowOff>
    </xdr:from>
    <xdr:to>
      <xdr:col>11</xdr:col>
      <xdr:colOff>0</xdr:colOff>
      <xdr:row>16</xdr:row>
      <xdr:rowOff>0</xdr:rowOff>
    </xdr:to>
    <xdr:graphicFrame macro="">
      <xdr:nvGraphicFramePr>
        <xdr:cNvPr id="8" name="Diag_Anz_Status">
          <a:extLst>
            <a:ext uri="{FF2B5EF4-FFF2-40B4-BE49-F238E27FC236}">
              <a16:creationId xmlns:a16="http://schemas.microsoft.com/office/drawing/2014/main" id="{7196646C-B2F7-401E-A918-58875251E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17</xdr:row>
      <xdr:rowOff>11723</xdr:rowOff>
    </xdr:from>
    <xdr:to>
      <xdr:col>11</xdr:col>
      <xdr:colOff>0</xdr:colOff>
      <xdr:row>28</xdr:row>
      <xdr:rowOff>0</xdr:rowOff>
    </xdr:to>
    <xdr:graphicFrame macro="">
      <xdr:nvGraphicFramePr>
        <xdr:cNvPr id="10" name="Diag_Anz_Prio">
          <a:extLst>
            <a:ext uri="{FF2B5EF4-FFF2-40B4-BE49-F238E27FC236}">
              <a16:creationId xmlns:a16="http://schemas.microsoft.com/office/drawing/2014/main" id="{753A2851-E67B-45F1-B5B7-6D43563C0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5</xdr:row>
      <xdr:rowOff>0</xdr:rowOff>
    </xdr:from>
    <xdr:to>
      <xdr:col>17</xdr:col>
      <xdr:colOff>0</xdr:colOff>
      <xdr:row>16</xdr:row>
      <xdr:rowOff>0</xdr:rowOff>
    </xdr:to>
    <xdr:graphicFrame macro="">
      <xdr:nvGraphicFramePr>
        <xdr:cNvPr id="12" name="Diag_MA_Status">
          <a:extLst>
            <a:ext uri="{FF2B5EF4-FFF2-40B4-BE49-F238E27FC236}">
              <a16:creationId xmlns:a16="http://schemas.microsoft.com/office/drawing/2014/main" id="{1AD58C9B-7CF8-4427-9244-CDFC2B6EB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17</xdr:row>
      <xdr:rowOff>11723</xdr:rowOff>
    </xdr:from>
    <xdr:to>
      <xdr:col>17</xdr:col>
      <xdr:colOff>0</xdr:colOff>
      <xdr:row>28</xdr:row>
      <xdr:rowOff>0</xdr:rowOff>
    </xdr:to>
    <xdr:graphicFrame macro="">
      <xdr:nvGraphicFramePr>
        <xdr:cNvPr id="14" name="Diag_MA_Prio">
          <a:extLst>
            <a:ext uri="{FF2B5EF4-FFF2-40B4-BE49-F238E27FC236}">
              <a16:creationId xmlns:a16="http://schemas.microsoft.com/office/drawing/2014/main" id="{022F8371-47DA-4468-B70C-8E6E8FA71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mc:AlternateContent xmlns:mc="http://schemas.openxmlformats.org/markup-compatibility/2006">
    <mc:Choice xmlns:a14="http://schemas.microsoft.com/office/drawing/2010/main" Requires="a14">
      <xdr:twoCellAnchor>
        <xdr:from>
          <xdr:col>3</xdr:col>
          <xdr:colOff>364124</xdr:colOff>
          <xdr:row>19</xdr:row>
          <xdr:rowOff>87922</xdr:rowOff>
        </xdr:from>
        <xdr:to>
          <xdr:col>5</xdr:col>
          <xdr:colOff>31956</xdr:colOff>
          <xdr:row>20</xdr:row>
          <xdr:rowOff>196547</xdr:rowOff>
        </xdr:to>
        <xdr:pic>
          <xdr:nvPicPr>
            <xdr:cNvPr id="24" name="Grafik 23">
              <a:extLst>
                <a:ext uri="{FF2B5EF4-FFF2-40B4-BE49-F238E27FC236}">
                  <a16:creationId xmlns:a16="http://schemas.microsoft.com/office/drawing/2014/main" id="{66750835-2258-4E6D-B6B8-781FB5A9BEF1}"/>
                </a:ext>
              </a:extLst>
            </xdr:cNvPr>
            <xdr:cNvPicPr>
              <a:picLocks noChangeAspect="1"/>
              <a:extLst>
                <a:ext uri="{84589F7E-364E-4C9E-8A38-B11213B215E9}">
                  <a14:cameraTool cellRange="Emoji_uebf_bild" spid="_x0000_s15599"/>
                </a:ext>
              </a:extLst>
            </xdr:cNvPicPr>
          </xdr:nvPicPr>
          <xdr:blipFill>
            <a:blip xmlns:r="http://schemas.openxmlformats.org/officeDocument/2006/relationships" r:embed="rId11"/>
            <a:stretch>
              <a:fillRect/>
            </a:stretch>
          </xdr:blipFill>
          <xdr:spPr>
            <a:xfrm>
              <a:off x="1441182" y="4762499"/>
              <a:ext cx="1074601" cy="350413"/>
            </a:xfrm>
            <a:prstGeom prst="rect">
              <a:avLst/>
            </a:prstGeom>
          </xdr:spPr>
        </xdr:pic>
        <xdr:clientData/>
      </xdr:twoCellAnchor>
    </mc:Choice>
    <mc:Fallback/>
  </mc:AlternateContent>
  <xdr:twoCellAnchor editAs="oneCell">
    <xdr:from>
      <xdr:col>7</xdr:col>
      <xdr:colOff>503724</xdr:colOff>
      <xdr:row>0</xdr:row>
      <xdr:rowOff>106872</xdr:rowOff>
    </xdr:from>
    <xdr:to>
      <xdr:col>8</xdr:col>
      <xdr:colOff>641724</xdr:colOff>
      <xdr:row>0</xdr:row>
      <xdr:rowOff>394872</xdr:rowOff>
    </xdr:to>
    <xdr:sp macro="" textlink="">
      <xdr:nvSpPr>
        <xdr:cNvPr id="15" name="Rectangle: Rounded Corners 16">
          <a:hlinkClick xmlns:r="http://schemas.openxmlformats.org/officeDocument/2006/relationships" r:id="rId12" tooltip="gehe zu ..."/>
          <a:extLst>
            <a:ext uri="{FF2B5EF4-FFF2-40B4-BE49-F238E27FC236}">
              <a16:creationId xmlns:a16="http://schemas.microsoft.com/office/drawing/2014/main" id="{3186BAEE-F039-4E1F-835C-963D67FACB64}"/>
            </a:ext>
          </a:extLst>
        </xdr:cNvPr>
        <xdr:cNvSpPr/>
      </xdr:nvSpPr>
      <xdr:spPr>
        <a:xfrm>
          <a:off x="3860465" y="106872"/>
          <a:ext cx="900000" cy="288000"/>
        </a:xfrm>
        <a:prstGeom prst="round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tx1"/>
              </a:solidFill>
              <a:effectLst/>
              <a:latin typeface="+mn-lt"/>
              <a:ea typeface="+mn-ea"/>
              <a:cs typeface="+mn-cs"/>
            </a:rPr>
            <a:t>DASHBOARD</a:t>
          </a:r>
        </a:p>
      </xdr:txBody>
    </xdr:sp>
    <xdr:clientData/>
  </xdr:twoCellAnchor>
  <xdr:oneCellAnchor>
    <xdr:from>
      <xdr:col>2</xdr:col>
      <xdr:colOff>102577</xdr:colOff>
      <xdr:row>0</xdr:row>
      <xdr:rowOff>106872</xdr:rowOff>
    </xdr:from>
    <xdr:ext cx="900000" cy="288000"/>
    <xdr:sp macro="" textlink="">
      <xdr:nvSpPr>
        <xdr:cNvPr id="16" name="Rectangle: Rounded Corners 16">
          <a:hlinkClick xmlns:r="http://schemas.openxmlformats.org/officeDocument/2006/relationships" r:id="rId13" tooltip="gehe zu ..."/>
          <a:extLst>
            <a:ext uri="{FF2B5EF4-FFF2-40B4-BE49-F238E27FC236}">
              <a16:creationId xmlns:a16="http://schemas.microsoft.com/office/drawing/2014/main" id="{413FC76A-C9E1-44E1-AE16-DCCD481D23CB}"/>
            </a:ext>
          </a:extLst>
        </xdr:cNvPr>
        <xdr:cNvSpPr/>
      </xdr:nvSpPr>
      <xdr:spPr>
        <a:xfrm>
          <a:off x="417887" y="106872"/>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ANNAHMEN</a:t>
          </a:r>
        </a:p>
      </xdr:txBody>
    </xdr:sp>
    <xdr:clientData/>
  </xdr:oneCellAnchor>
  <xdr:oneCellAnchor>
    <xdr:from>
      <xdr:col>3</xdr:col>
      <xdr:colOff>485408</xdr:colOff>
      <xdr:row>0</xdr:row>
      <xdr:rowOff>106872</xdr:rowOff>
    </xdr:from>
    <xdr:ext cx="900000" cy="288000"/>
    <xdr:sp macro="" textlink="">
      <xdr:nvSpPr>
        <xdr:cNvPr id="17" name="Rectangle: Rounded Corners 16">
          <a:hlinkClick xmlns:r="http://schemas.openxmlformats.org/officeDocument/2006/relationships" r:id="rId14" tooltip="gehe zu ..."/>
          <a:extLst>
            <a:ext uri="{FF2B5EF4-FFF2-40B4-BE49-F238E27FC236}">
              <a16:creationId xmlns:a16="http://schemas.microsoft.com/office/drawing/2014/main" id="{FE60EA51-B6E9-4FEB-BC16-E8460AC243C6}"/>
            </a:ext>
          </a:extLst>
        </xdr:cNvPr>
        <xdr:cNvSpPr/>
      </xdr:nvSpPr>
      <xdr:spPr>
        <a:xfrm>
          <a:off x="1562718" y="106872"/>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AUFGABEN</a:t>
          </a:r>
        </a:p>
      </xdr:txBody>
    </xdr:sp>
    <xdr:clientData/>
  </xdr:oneCellAnchor>
  <xdr:oneCellAnchor>
    <xdr:from>
      <xdr:col>6</xdr:col>
      <xdr:colOff>120893</xdr:colOff>
      <xdr:row>0</xdr:row>
      <xdr:rowOff>106872</xdr:rowOff>
    </xdr:from>
    <xdr:ext cx="900000" cy="288000"/>
    <xdr:sp macro="" textlink="">
      <xdr:nvSpPr>
        <xdr:cNvPr id="18" name="Rectangle: Rounded Corners 16">
          <a:hlinkClick xmlns:r="http://schemas.openxmlformats.org/officeDocument/2006/relationships" r:id="rId15" tooltip="gehe zu ..."/>
          <a:extLst>
            <a:ext uri="{FF2B5EF4-FFF2-40B4-BE49-F238E27FC236}">
              <a16:creationId xmlns:a16="http://schemas.microsoft.com/office/drawing/2014/main" id="{AA570645-B857-46D8-992D-56861D9BC400}"/>
            </a:ext>
          </a:extLst>
        </xdr:cNvPr>
        <xdr:cNvSpPr/>
      </xdr:nvSpPr>
      <xdr:spPr>
        <a:xfrm>
          <a:off x="2715634" y="106872"/>
          <a:ext cx="900000"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KANBAN</a:t>
          </a:r>
        </a:p>
      </xdr:txBody>
    </xdr:sp>
    <xdr:clientData/>
  </xdr:oneCellAnchor>
  <xdr:oneCellAnchor>
    <xdr:from>
      <xdr:col>9</xdr:col>
      <xdr:colOff>124557</xdr:colOff>
      <xdr:row>0</xdr:row>
      <xdr:rowOff>106872</xdr:rowOff>
    </xdr:from>
    <xdr:ext cx="900000" cy="288000"/>
    <xdr:sp macro="" textlink="">
      <xdr:nvSpPr>
        <xdr:cNvPr id="19" name="Rectangle: Rounded Corners 16">
          <a:hlinkClick xmlns:r="http://schemas.openxmlformats.org/officeDocument/2006/relationships" r:id="rId16" tooltip="gehe zu ..."/>
          <a:extLst>
            <a:ext uri="{FF2B5EF4-FFF2-40B4-BE49-F238E27FC236}">
              <a16:creationId xmlns:a16="http://schemas.microsoft.com/office/drawing/2014/main" id="{82A2B15C-9B28-4608-9F9F-D2811FF20841}"/>
            </a:ext>
          </a:extLst>
        </xdr:cNvPr>
        <xdr:cNvSpPr/>
      </xdr:nvSpPr>
      <xdr:spPr>
        <a:xfrm>
          <a:off x="5005298" y="106872"/>
          <a:ext cx="900000" cy="288000"/>
        </a:xfrm>
        <a:prstGeom prst="roundRect">
          <a:avLst/>
        </a:prstGeom>
        <a:solidFill>
          <a:srgbClr val="27855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outerShdw blurRad="50800" dist="38100" dir="13500000" algn="br" rotWithShape="0">
                  <a:srgbClr val="000000">
                    <a:alpha val="40000"/>
                  </a:srgbClr>
                </a:outerShdw>
              </a:effectLst>
              <a:latin typeface="+mn-lt"/>
              <a:ea typeface="+mn-ea"/>
              <a:cs typeface="+mn-cs"/>
            </a:rPr>
            <a:t>VOLLVERSION</a:t>
          </a:r>
          <a:endParaRPr lang="de-DE">
            <a:effectLst/>
          </a:endParaRPr>
        </a:p>
      </xdr:txBody>
    </xdr:sp>
    <xdr:clientData/>
  </xdr:oneCellAnchor>
  <xdr:oneCellAnchor>
    <xdr:from>
      <xdr:col>0</xdr:col>
      <xdr:colOff>52552</xdr:colOff>
      <xdr:row>25</xdr:row>
      <xdr:rowOff>170793</xdr:rowOff>
    </xdr:from>
    <xdr:ext cx="3106520" cy="2550582"/>
    <xdr:graphicFrame macro="">
      <xdr:nvGraphicFramePr>
        <xdr:cNvPr id="22" name="Chart 31">
          <a:extLst>
            <a:ext uri="{FF2B5EF4-FFF2-40B4-BE49-F238E27FC236}">
              <a16:creationId xmlns:a16="http://schemas.microsoft.com/office/drawing/2014/main" id="{7A6BB6CE-AC12-44E3-BC8B-40E9FE2F8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twoCellAnchor>
    <xdr:from>
      <xdr:col>4</xdr:col>
      <xdr:colOff>461597</xdr:colOff>
      <xdr:row>1</xdr:row>
      <xdr:rowOff>117230</xdr:rowOff>
    </xdr:from>
    <xdr:to>
      <xdr:col>10</xdr:col>
      <xdr:colOff>88145</xdr:colOff>
      <xdr:row>3</xdr:row>
      <xdr:rowOff>44580</xdr:rowOff>
    </xdr:to>
    <xdr:sp macro="" textlink="">
      <xdr:nvSpPr>
        <xdr:cNvPr id="20" name="Textfeld 19">
          <a:extLst>
            <a:ext uri="{FF2B5EF4-FFF2-40B4-BE49-F238E27FC236}">
              <a16:creationId xmlns:a16="http://schemas.microsoft.com/office/drawing/2014/main" id="{577F216F-6E8C-487D-975D-AEFD9E9DEE38}"/>
            </a:ext>
          </a:extLst>
        </xdr:cNvPr>
        <xdr:cNvSpPr txBox="1"/>
      </xdr:nvSpPr>
      <xdr:spPr>
        <a:xfrm>
          <a:off x="2513135" y="622788"/>
          <a:ext cx="3421895" cy="33033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nchorCtr="0"/>
        <a:lstStyle/>
        <a:p>
          <a:pPr algn="ctr"/>
          <a:r>
            <a:rPr lang="de-DE" sz="1100" b="1">
              <a:latin typeface="Arial" panose="020B0604020202020204" pitchFamily="34" charset="0"/>
              <a:cs typeface="Arial" panose="020B0604020202020204" pitchFamily="34" charset="0"/>
            </a:rPr>
            <a:t>Eingeschränkte Demoversion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ww.financial-modelling-videos.de" refreshedDate="44425.640668749998" createdVersion="7" refreshedVersion="7" minRefreshableVersion="3" recordCount="17" xr:uid="{00000000-000A-0000-FFFF-FFFF64000000}">
  <cacheSource type="worksheet">
    <worksheetSource name="tbl_Daten"/>
  </cacheSource>
  <cacheFields count="11">
    <cacheField name="Aufgaben" numFmtId="0">
      <sharedItems containsBlank="1" count="40">
        <s v="01: Beispielaufgabe 1"/>
        <s v="Task 02 mit langer Beschreibung die trotzdem gut lesbar ist"/>
        <s v="Task 03"/>
        <s v="Task 04"/>
        <s v="Task 05"/>
        <s v="Task 06"/>
        <s v="Task 07"/>
        <s v="Task 08"/>
        <s v="Task 09"/>
        <s v="Task 10"/>
        <s v="Task 11"/>
        <s v="Task 12"/>
        <s v="Task 13"/>
        <s v="Task 14"/>
        <s v="Task 15"/>
        <s v="Task 16"/>
        <s v="Task 17"/>
        <m u="1"/>
        <s v="01: Testaufgabe Format" u="1"/>
        <s v="Task 01" u="1"/>
        <s v="Task 20" u="1"/>
        <s v="Task 02 hat eine sehr lange Beschreibung" u="1"/>
        <s v="Task 30" u="1"/>
        <s v="Task 21" u="1"/>
        <s v="Task 31" u="1"/>
        <s v="Task 22" u="1"/>
        <s v="Task 23" u="1"/>
        <s v="Task 24" u="1"/>
        <s v="Task 25" u="1"/>
        <s v="Task 26" u="1"/>
        <s v="Task 27" u="1"/>
        <s v="Task 31 letzte Aufgabe" u="1"/>
        <s v="Task 18" u="1"/>
        <s v="Task 28" u="1"/>
        <s v="Task 19" u="1"/>
        <s v="Task 07 Erweiterung" u="1"/>
        <s v="Task 29" u="1"/>
        <s v="Task 01 testi" u="1"/>
        <s v="Task 02 mit langer Beschreibung trotzdem lesbar" u="1"/>
        <s v="Task 02 mit langer Beschreibung die trotzdem lesbar ist" u="1"/>
      </sharedItems>
    </cacheField>
    <cacheField name="Board-/Projektname" numFmtId="0">
      <sharedItems containsBlank="1" count="6">
        <s v="Project A"/>
        <s v="Project B"/>
        <s v="Project C"/>
        <m u="1"/>
        <s v="Spezial P" u="1"/>
        <s v="Personal" u="1"/>
      </sharedItems>
    </cacheField>
    <cacheField name="Zugewiesen an" numFmtId="0">
      <sharedItems containsBlank="1" count="15">
        <s v="Rita Lager"/>
        <s v="Max Meier"/>
        <s v="Sarah Klein"/>
        <s v="Jan Hammer"/>
        <s v="Sabine Schmitt"/>
        <s v="Heinz Müller"/>
        <m u="1"/>
        <s v="Max Muster" u="1"/>
        <s v="Steve Jobs" u="1"/>
        <s v="Testmann" u="1"/>
        <s v="Johann Lafer" u="1"/>
        <s v="Bill Gates" u="1"/>
        <s v="Max Heinrich Muster" u="1"/>
        <s v="Elon Musk" u="1"/>
        <s v="Barack Obama" u="1"/>
      </sharedItems>
    </cacheField>
    <cacheField name="Priorität" numFmtId="0">
      <sharedItems containsBlank="1" count="7">
        <s v="Mittel"/>
        <s v="Hoch"/>
        <s v="Niedrig"/>
        <m u="1"/>
        <s v="Medium" u="1"/>
        <s v="High" u="1"/>
        <s v="Low" u="1"/>
      </sharedItems>
    </cacheField>
    <cacheField name="Startdatum" numFmtId="182">
      <sharedItems containsSemiMixedTypes="0" containsNonDate="0" containsDate="1" containsString="0" minDate="2020-06-10T00:00:00" maxDate="2021-08-06T00:00:00"/>
    </cacheField>
    <cacheField name="Fälligkeitsdatum" numFmtId="182">
      <sharedItems containsSemiMixedTypes="0" containsNonDate="0" containsDate="1" containsString="0" minDate="2020-09-07T00:00:00" maxDate="2022-06-11T00:00:00" count="26">
        <d v="2021-12-15T00:00:00"/>
        <d v="2021-09-05T00:00:00"/>
        <d v="2021-08-01T00:00:00"/>
        <d v="2021-10-15T00:00:00"/>
        <d v="2021-10-20T00:00:00"/>
        <d v="2021-10-25T00:00:00"/>
        <d v="2021-11-25T00:00:00"/>
        <d v="2021-09-10T00:00:00"/>
        <d v="2021-05-30T00:00:00"/>
        <d v="2021-04-05T00:00:00"/>
        <d v="2021-11-15T00:00:00"/>
        <d v="2021-07-10T00:00:00"/>
        <d v="2021-09-20T00:00:00" u="1"/>
        <d v="2021-08-08T00:00:00" u="1"/>
        <d v="2022-06-10T00:00:00" u="1"/>
        <d v="2021-10-30T00:00:00" u="1"/>
        <d v="2020-09-07T00:00:00" u="1"/>
        <d v="2021-09-07T00:00:00" u="1"/>
        <d v="2021-10-05T00:00:00" u="1"/>
        <d v="2021-04-25T00:00:00" u="1"/>
        <d v="2021-10-10T00:00:00" u="1"/>
        <d v="2021-07-07T00:00:00" u="1"/>
        <d v="2021-03-04T00:00:00" u="1"/>
        <d v="2021-09-15T00:00:00" u="1"/>
        <d v="2021-08-03T00:00:00" u="1"/>
        <d v="2021-09-08T00:00:00" u="1"/>
      </sharedItems>
    </cacheField>
    <cacheField name="Dauer (Tage)" numFmtId="3">
      <sharedItems containsSemiMixedTypes="0" containsString="0" containsNumber="1" containsInteger="1" minValue="24" maxValue="523"/>
    </cacheField>
    <cacheField name="Status" numFmtId="0">
      <sharedItems containsBlank="1" count="11">
        <s v="Backlog"/>
        <s v="Design"/>
        <s v="Development"/>
        <s v="Testing"/>
        <m u="1"/>
        <s v="Reserve 2" u="1"/>
        <s v="Doing" u="1"/>
        <s v="Blocked" u="1"/>
        <s v="Done" u="1"/>
        <s v="Reserve 1" u="1"/>
        <s v="Shipment" u="1"/>
      </sharedItems>
    </cacheField>
    <cacheField name="Fortschritt (%)" numFmtId="9">
      <sharedItems containsSemiMixedTypes="0" containsString="0" containsNumber="1" minValue="0" maxValue="1" count="21">
        <n v="0.1"/>
        <n v="0.5"/>
        <n v="0.65"/>
        <n v="0.15"/>
        <n v="0.35"/>
        <n v="0.85"/>
        <n v="1"/>
        <n v="0.7"/>
        <n v="0.05"/>
        <n v="0.25"/>
        <n v="0.4"/>
        <n v="0.9"/>
        <n v="0" u="1"/>
        <n v="0.2" u="1"/>
        <n v="0.17" u="1"/>
        <n v="0.75" u="1"/>
        <n v="0.95" u="1"/>
        <n v="0.84" u="1"/>
        <n v="0.94" u="1"/>
        <n v="0.72" u="1"/>
        <n v="0.02" u="1"/>
      </sharedItems>
    </cacheField>
    <cacheField name="Überfällig" numFmtId="3">
      <sharedItems count="2">
        <s v="Nein"/>
        <s v="Ja"/>
      </sharedItems>
    </cacheField>
    <cacheField name="Zeilen-Nr" numFmtId="3">
      <sharedItems containsSemiMixedTypes="0" containsString="0" containsNumber="1" containsInteger="1" minValue="6" maxValue="22"/>
    </cacheField>
  </cacheFields>
  <extLst>
    <ext xmlns:x14="http://schemas.microsoft.com/office/spreadsheetml/2009/9/main" uri="{725AE2AE-9491-48be-B2B4-4EB974FC3084}">
      <x14:pivotCacheDefinition pivotCacheId="4533970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x v="0"/>
    <x v="0"/>
    <x v="0"/>
    <d v="2021-01-05T00:00:00"/>
    <x v="0"/>
    <n v="344"/>
    <x v="0"/>
    <x v="0"/>
    <x v="0"/>
    <n v="6"/>
  </r>
  <r>
    <x v="1"/>
    <x v="1"/>
    <x v="1"/>
    <x v="1"/>
    <d v="2021-04-05T00:00:00"/>
    <x v="0"/>
    <n v="254"/>
    <x v="0"/>
    <x v="0"/>
    <x v="0"/>
    <n v="7"/>
  </r>
  <r>
    <x v="2"/>
    <x v="0"/>
    <x v="2"/>
    <x v="2"/>
    <d v="2021-08-05T00:00:00"/>
    <x v="1"/>
    <n v="31"/>
    <x v="1"/>
    <x v="1"/>
    <x v="0"/>
    <n v="8"/>
  </r>
  <r>
    <x v="3"/>
    <x v="0"/>
    <x v="2"/>
    <x v="1"/>
    <d v="2021-04-05T00:00:00"/>
    <x v="2"/>
    <n v="118"/>
    <x v="2"/>
    <x v="2"/>
    <x v="0"/>
    <n v="9"/>
  </r>
  <r>
    <x v="4"/>
    <x v="1"/>
    <x v="2"/>
    <x v="1"/>
    <d v="2021-08-05T00:00:00"/>
    <x v="3"/>
    <n v="71"/>
    <x v="2"/>
    <x v="3"/>
    <x v="0"/>
    <n v="10"/>
  </r>
  <r>
    <x v="5"/>
    <x v="2"/>
    <x v="3"/>
    <x v="1"/>
    <d v="2021-08-05T00:00:00"/>
    <x v="4"/>
    <n v="76"/>
    <x v="3"/>
    <x v="1"/>
    <x v="0"/>
    <n v="11"/>
  </r>
  <r>
    <x v="6"/>
    <x v="2"/>
    <x v="4"/>
    <x v="0"/>
    <d v="2021-08-05T00:00:00"/>
    <x v="5"/>
    <n v="81"/>
    <x v="3"/>
    <x v="4"/>
    <x v="0"/>
    <n v="12"/>
  </r>
  <r>
    <x v="7"/>
    <x v="2"/>
    <x v="3"/>
    <x v="0"/>
    <d v="2021-08-05T00:00:00"/>
    <x v="6"/>
    <n v="112"/>
    <x v="1"/>
    <x v="5"/>
    <x v="0"/>
    <n v="13"/>
  </r>
  <r>
    <x v="8"/>
    <x v="0"/>
    <x v="0"/>
    <x v="0"/>
    <d v="2021-08-05T00:00:00"/>
    <x v="7"/>
    <n v="36"/>
    <x v="2"/>
    <x v="2"/>
    <x v="0"/>
    <n v="14"/>
  </r>
  <r>
    <x v="9"/>
    <x v="0"/>
    <x v="3"/>
    <x v="0"/>
    <d v="2021-06-05T00:00:00"/>
    <x v="2"/>
    <n v="57"/>
    <x v="3"/>
    <x v="1"/>
    <x v="1"/>
    <n v="15"/>
  </r>
  <r>
    <x v="10"/>
    <x v="2"/>
    <x v="2"/>
    <x v="0"/>
    <d v="2021-05-06T00:00:00"/>
    <x v="8"/>
    <n v="24"/>
    <x v="1"/>
    <x v="6"/>
    <x v="1"/>
    <n v="16"/>
  </r>
  <r>
    <x v="11"/>
    <x v="0"/>
    <x v="3"/>
    <x v="0"/>
    <d v="2021-01-05T00:00:00"/>
    <x v="9"/>
    <n v="90"/>
    <x v="0"/>
    <x v="7"/>
    <x v="1"/>
    <n v="17"/>
  </r>
  <r>
    <x v="12"/>
    <x v="1"/>
    <x v="4"/>
    <x v="2"/>
    <d v="2020-06-10T00:00:00"/>
    <x v="10"/>
    <n v="523"/>
    <x v="0"/>
    <x v="8"/>
    <x v="0"/>
    <n v="18"/>
  </r>
  <r>
    <x v="13"/>
    <x v="0"/>
    <x v="3"/>
    <x v="2"/>
    <d v="2020-06-10T00:00:00"/>
    <x v="11"/>
    <n v="395"/>
    <x v="2"/>
    <x v="3"/>
    <x v="0"/>
    <n v="19"/>
  </r>
  <r>
    <x v="14"/>
    <x v="1"/>
    <x v="2"/>
    <x v="1"/>
    <d v="2020-06-10T00:00:00"/>
    <x v="3"/>
    <n v="492"/>
    <x v="1"/>
    <x v="9"/>
    <x v="0"/>
    <n v="20"/>
  </r>
  <r>
    <x v="15"/>
    <x v="2"/>
    <x v="5"/>
    <x v="2"/>
    <d v="2020-06-10T00:00:00"/>
    <x v="2"/>
    <n v="417"/>
    <x v="3"/>
    <x v="10"/>
    <x v="1"/>
    <n v="21"/>
  </r>
  <r>
    <x v="16"/>
    <x v="2"/>
    <x v="2"/>
    <x v="0"/>
    <d v="2021-07-11T00:00:00"/>
    <x v="5"/>
    <n v="106"/>
    <x v="3"/>
    <x v="11"/>
    <x v="0"/>
    <n v="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Kanban" cacheId="0" applyNumberFormats="0" applyBorderFormats="0" applyFontFormats="0" applyPatternFormats="0" applyAlignmentFormats="0" applyWidthHeightFormats="1" dataCaption="Valeurs" updatedVersion="7" minRefreshableVersion="3" showDrill="0" rowGrandTotals="0" colGrandTotals="0" itemPrintTitles="1" createdVersion="6" indent="0" compact="0" compactData="0" multipleFieldFilters="0">
  <location ref="B5:H22" firstHeaderRow="1" firstDataRow="1" firstDataCol="7"/>
  <pivotFields count="11">
    <pivotField axis="axisRow" compact="0" outline="0" subtotalTop="0" showAll="0" defaultSubtotal="0">
      <items count="40">
        <item m="1" x="19"/>
        <item m="1" x="21"/>
        <item x="2"/>
        <item x="3"/>
        <item x="4"/>
        <item x="5"/>
        <item x="6"/>
        <item x="7"/>
        <item x="8"/>
        <item x="9"/>
        <item x="10"/>
        <item x="11"/>
        <item x="12"/>
        <item x="13"/>
        <item x="14"/>
        <item x="15"/>
        <item x="16"/>
        <item m="1" x="32"/>
        <item m="1" x="34"/>
        <item m="1" x="20"/>
        <item m="1" x="23"/>
        <item m="1" x="25"/>
        <item m="1" x="26"/>
        <item m="1" x="27"/>
        <item m="1" x="28"/>
        <item m="1" x="37"/>
        <item m="1" x="29"/>
        <item m="1" x="30"/>
        <item m="1" x="33"/>
        <item m="1" x="36"/>
        <item m="1" x="22"/>
        <item m="1" x="24"/>
        <item m="1" x="31"/>
        <item m="1" x="38"/>
        <item m="1" x="39"/>
        <item x="1"/>
        <item m="1" x="18"/>
        <item m="1" x="35"/>
        <item m="1" x="17"/>
        <item x="0"/>
      </items>
      <extLst>
        <ext xmlns:x14="http://schemas.microsoft.com/office/spreadsheetml/2009/9/main" uri="{2946ED86-A175-432a-8AC1-64E0C546D7DE}">
          <x14:pivotField fillDownLabels="1"/>
        </ext>
      </extLst>
    </pivotField>
    <pivotField compact="0" outline="0" subtotalTop="0" showAll="0" defaultSubtotal="0">
      <items count="6">
        <item m="1" x="5"/>
        <item x="0"/>
        <item x="1"/>
        <item x="2"/>
        <item m="1" x="4"/>
        <item m="1" x="3"/>
      </items>
      <extLst>
        <ext xmlns:x14="http://schemas.microsoft.com/office/spreadsheetml/2009/9/main" uri="{2946ED86-A175-432a-8AC1-64E0C546D7DE}">
          <x14:pivotField fillDownLabels="1"/>
        </ext>
      </extLst>
    </pivotField>
    <pivotField axis="axisRow" compact="0" outline="0" subtotalTop="0" showAll="0" defaultSubtotal="0">
      <items count="15">
        <item m="1" x="14"/>
        <item m="1" x="11"/>
        <item m="1" x="13"/>
        <item m="1" x="8"/>
        <item m="1" x="7"/>
        <item m="1" x="10"/>
        <item m="1" x="12"/>
        <item x="0"/>
        <item x="3"/>
        <item x="2"/>
        <item x="4"/>
        <item x="5"/>
        <item x="1"/>
        <item m="1" x="9"/>
        <item m="1" x="6"/>
      </items>
      <extLst>
        <ext xmlns:x14="http://schemas.microsoft.com/office/spreadsheetml/2009/9/main" uri="{2946ED86-A175-432a-8AC1-64E0C546D7DE}">
          <x14:pivotField fillDownLabels="1"/>
        </ext>
      </extLst>
    </pivotField>
    <pivotField axis="axisRow" compact="0" outline="0" subtotalTop="0" showAll="0" sortType="ascending" defaultSubtotal="0">
      <items count="7">
        <item m="1" x="5"/>
        <item x="1"/>
        <item m="1" x="6"/>
        <item m="1" x="4"/>
        <item x="0"/>
        <item x="2"/>
        <item m="1" x="3"/>
      </items>
      <extLst>
        <ext xmlns:x14="http://schemas.microsoft.com/office/spreadsheetml/2009/9/main" uri="{2946ED86-A175-432a-8AC1-64E0C546D7DE}">
          <x14:pivotField fillDownLabels="1"/>
        </ext>
      </extLst>
    </pivotField>
    <pivotField compact="0" numFmtId="179" outline="0" subtotalTop="0" showAll="0" defaultSubtotal="0">
      <extLst>
        <ext xmlns:x14="http://schemas.microsoft.com/office/spreadsheetml/2009/9/main" uri="{2946ED86-A175-432a-8AC1-64E0C546D7DE}">
          <x14:pivotField fillDownLabels="1"/>
        </ext>
      </extLst>
    </pivotField>
    <pivotField axis="axisRow" compact="0" numFmtId="14" outline="0" subtotalTop="0" showAll="0" defaultSubtotal="0">
      <items count="26">
        <item m="1" x="22"/>
        <item x="9"/>
        <item x="8"/>
        <item m="1" x="21"/>
        <item x="1"/>
        <item m="1" x="17"/>
        <item x="7"/>
        <item m="1" x="23"/>
        <item m="1" x="12"/>
        <item m="1" x="18"/>
        <item m="1" x="20"/>
        <item x="3"/>
        <item x="4"/>
        <item x="5"/>
        <item m="1" x="15"/>
        <item x="6"/>
        <item m="1" x="14"/>
        <item m="1" x="19"/>
        <item m="1" x="16"/>
        <item m="1" x="13"/>
        <item m="1" x="24"/>
        <item m="1" x="25"/>
        <item x="0"/>
        <item x="2"/>
        <item x="10"/>
        <item x="11"/>
      </items>
      <extLst>
        <ext xmlns:x14="http://schemas.microsoft.com/office/spreadsheetml/2009/9/main" uri="{2946ED86-A175-432a-8AC1-64E0C546D7DE}">
          <x14:pivotField fillDownLabels="1"/>
        </ext>
      </extLst>
    </pivotField>
    <pivotField compact="0" numFmtId="3" outline="0" subtotalTop="0" showAll="0" defaultSubtotal="0">
      <extLst>
        <ext xmlns:x14="http://schemas.microsoft.com/office/spreadsheetml/2009/9/main" uri="{2946ED86-A175-432a-8AC1-64E0C546D7DE}">
          <x14:pivotField fillDownLabels="1"/>
        </ext>
      </extLst>
    </pivotField>
    <pivotField axis="axisRow" compact="0" outline="0" multipleItemSelectionAllowed="1" showAll="0" defaultSubtotal="0">
      <items count="11">
        <item x="0"/>
        <item m="1" x="6"/>
        <item m="1" x="8"/>
        <item m="1" x="7"/>
        <item m="1" x="9"/>
        <item m="1" x="5"/>
        <item m="1" x="4"/>
        <item x="1"/>
        <item x="2"/>
        <item x="3"/>
        <item m="1" x="10"/>
      </items>
      <extLst>
        <ext xmlns:x14="http://schemas.microsoft.com/office/spreadsheetml/2009/9/main" uri="{2946ED86-A175-432a-8AC1-64E0C546D7DE}">
          <x14:pivotField fillDownLabels="1"/>
        </ext>
      </extLst>
    </pivotField>
    <pivotField axis="axisRow" compact="0" numFmtId="9" outline="0" subtotalTop="0" showAll="0" defaultSubtotal="0">
      <items count="21">
        <item m="1" x="12"/>
        <item m="1" x="20"/>
        <item x="9"/>
        <item x="4"/>
        <item x="10"/>
        <item x="1"/>
        <item x="2"/>
        <item x="7"/>
        <item m="1" x="19"/>
        <item x="5"/>
        <item x="6"/>
        <item m="1" x="15"/>
        <item m="1" x="18"/>
        <item x="0"/>
        <item m="1" x="14"/>
        <item m="1" x="16"/>
        <item m="1" x="17"/>
        <item m="1" x="13"/>
        <item x="3"/>
        <item x="8"/>
        <item x="11"/>
      </items>
      <extLst>
        <ext xmlns:x14="http://schemas.microsoft.com/office/spreadsheetml/2009/9/main" uri="{2946ED86-A175-432a-8AC1-64E0C546D7DE}">
          <x14:pivotField fillDownLabels="1"/>
        </ext>
      </extLst>
    </pivotField>
    <pivotField axis="axisRow" compact="0" outline="0" subtotalTop="0" showAll="0" defaultSubtotal="0">
      <items count="2">
        <item x="1"/>
        <item x="0"/>
      </items>
      <extLst>
        <ext xmlns:x14="http://schemas.microsoft.com/office/spreadsheetml/2009/9/main" uri="{2946ED86-A175-432a-8AC1-64E0C546D7DE}">
          <x14:pivotField fillDownLabels="1"/>
        </ext>
      </extLst>
    </pivotField>
    <pivotField compact="0" numFmtId="3" outline="0" showAll="0">
      <extLst>
        <ext xmlns:x14="http://schemas.microsoft.com/office/spreadsheetml/2009/9/main" uri="{2946ED86-A175-432a-8AC1-64E0C546D7DE}">
          <x14:pivotField fillDownLabels="1"/>
        </ext>
      </extLst>
    </pivotField>
  </pivotFields>
  <rowFields count="7">
    <field x="7"/>
    <field x="0"/>
    <field x="2"/>
    <field x="3"/>
    <field x="5"/>
    <field x="8"/>
    <field x="9"/>
  </rowFields>
  <rowItems count="17">
    <i>
      <x/>
      <x v="11"/>
      <x v="8"/>
      <x v="4"/>
      <x v="1"/>
      <x v="7"/>
      <x/>
    </i>
    <i r="1">
      <x v="12"/>
      <x v="10"/>
      <x v="5"/>
      <x v="24"/>
      <x v="19"/>
      <x v="1"/>
    </i>
    <i r="1">
      <x v="35"/>
      <x v="12"/>
      <x v="1"/>
      <x v="22"/>
      <x v="13"/>
      <x v="1"/>
    </i>
    <i r="1">
      <x v="39"/>
      <x v="7"/>
      <x v="4"/>
      <x v="22"/>
      <x v="13"/>
      <x v="1"/>
    </i>
    <i>
      <x v="7"/>
      <x v="2"/>
      <x v="9"/>
      <x v="5"/>
      <x v="4"/>
      <x v="5"/>
      <x v="1"/>
    </i>
    <i r="1">
      <x v="7"/>
      <x v="8"/>
      <x v="4"/>
      <x v="15"/>
      <x v="9"/>
      <x v="1"/>
    </i>
    <i r="1">
      <x v="10"/>
      <x v="9"/>
      <x v="4"/>
      <x v="2"/>
      <x v="10"/>
      <x/>
    </i>
    <i r="1">
      <x v="14"/>
      <x v="9"/>
      <x v="1"/>
      <x v="11"/>
      <x v="2"/>
      <x v="1"/>
    </i>
    <i>
      <x v="8"/>
      <x v="3"/>
      <x v="9"/>
      <x v="1"/>
      <x v="23"/>
      <x v="6"/>
      <x v="1"/>
    </i>
    <i r="1">
      <x v="4"/>
      <x v="9"/>
      <x v="1"/>
      <x v="11"/>
      <x v="18"/>
      <x v="1"/>
    </i>
    <i r="1">
      <x v="8"/>
      <x v="7"/>
      <x v="4"/>
      <x v="6"/>
      <x v="6"/>
      <x v="1"/>
    </i>
    <i r="1">
      <x v="13"/>
      <x v="8"/>
      <x v="5"/>
      <x v="25"/>
      <x v="18"/>
      <x v="1"/>
    </i>
    <i>
      <x v="9"/>
      <x v="5"/>
      <x v="8"/>
      <x v="1"/>
      <x v="12"/>
      <x v="5"/>
      <x v="1"/>
    </i>
    <i r="1">
      <x v="6"/>
      <x v="10"/>
      <x v="4"/>
      <x v="13"/>
      <x v="3"/>
      <x v="1"/>
    </i>
    <i r="1">
      <x v="9"/>
      <x v="8"/>
      <x v="4"/>
      <x v="23"/>
      <x v="5"/>
      <x/>
    </i>
    <i r="1">
      <x v="15"/>
      <x v="11"/>
      <x v="5"/>
      <x v="23"/>
      <x v="4"/>
      <x/>
    </i>
    <i r="1">
      <x v="16"/>
      <x v="9"/>
      <x v="4"/>
      <x v="13"/>
      <x v="20"/>
      <x v="1"/>
    </i>
  </rowItems>
  <colItems count="1">
    <i/>
  </colItems>
  <formats count="151">
    <format dxfId="200">
      <pivotArea field="7" type="button" dataOnly="0" labelOnly="1" outline="0" axis="axisRow" fieldPosition="0"/>
    </format>
    <format dxfId="199">
      <pivotArea field="0" type="button" dataOnly="0" labelOnly="1" outline="0" axis="axisRow" fieldPosition="1"/>
    </format>
    <format dxfId="198">
      <pivotArea field="2" type="button" dataOnly="0" labelOnly="1" outline="0" axis="axisRow" fieldPosition="2"/>
    </format>
    <format dxfId="197">
      <pivotArea field="3" type="button" dataOnly="0" labelOnly="1" outline="0" axis="axisRow" fieldPosition="3"/>
    </format>
    <format dxfId="196">
      <pivotArea field="5" type="button" dataOnly="0" labelOnly="1" outline="0" axis="axisRow" fieldPosition="4"/>
    </format>
    <format dxfId="195">
      <pivotArea field="9" type="button" dataOnly="0" labelOnly="1" outline="0" axis="axisRow" fieldPosition="6"/>
    </format>
    <format dxfId="194">
      <pivotArea dataOnly="0" labelOnly="1" outline="0" axis="axisValues" fieldPosition="0"/>
    </format>
    <format dxfId="193">
      <pivotArea outline="0" collapsedLevelsAreSubtotals="1" fieldPosition="0"/>
    </format>
    <format dxfId="192">
      <pivotArea dataOnly="0" labelOnly="1" outline="0" fieldPosition="0">
        <references count="1">
          <reference field="5" count="0"/>
        </references>
      </pivotArea>
    </format>
    <format dxfId="191">
      <pivotArea dataOnly="0" labelOnly="1" outline="0" fieldPosition="0">
        <references count="1">
          <reference field="5" count="0"/>
        </references>
      </pivotArea>
    </format>
    <format dxfId="190">
      <pivotArea dataOnly="0" labelOnly="1" outline="0" fieldPosition="0">
        <references count="4">
          <reference field="0" count="1" selected="0">
            <x v="1"/>
          </reference>
          <reference field="2" count="1" selected="0">
            <x v="3"/>
          </reference>
          <reference field="3" count="1">
            <x v="0"/>
          </reference>
          <reference field="7" count="1" selected="0">
            <x v="0"/>
          </reference>
        </references>
      </pivotArea>
    </format>
    <format dxfId="189">
      <pivotArea dataOnly="0" labelOnly="1" outline="0" fieldPosition="0">
        <references count="4">
          <reference field="0" count="1" selected="0">
            <x v="6"/>
          </reference>
          <reference field="2" count="1" selected="0">
            <x v="3"/>
          </reference>
          <reference field="3" count="1">
            <x v="2"/>
          </reference>
          <reference field="7" count="1" selected="0">
            <x v="0"/>
          </reference>
        </references>
      </pivotArea>
    </format>
    <format dxfId="188">
      <pivotArea dataOnly="0" labelOnly="1" outline="0" fieldPosition="0">
        <references count="4">
          <reference field="0" count="1" selected="0">
            <x v="15"/>
          </reference>
          <reference field="2" count="1" selected="0">
            <x v="2"/>
          </reference>
          <reference field="3" count="1">
            <x v="3"/>
          </reference>
          <reference field="7" count="1" selected="0">
            <x v="0"/>
          </reference>
        </references>
      </pivotArea>
    </format>
    <format dxfId="187">
      <pivotArea dataOnly="0" labelOnly="1" outline="0" fieldPosition="0">
        <references count="4">
          <reference field="0" count="1" selected="0">
            <x v="21"/>
          </reference>
          <reference field="2" count="1" selected="0">
            <x v="2"/>
          </reference>
          <reference field="3" count="1">
            <x v="0"/>
          </reference>
          <reference field="7" count="1" selected="0">
            <x v="0"/>
          </reference>
        </references>
      </pivotArea>
    </format>
    <format dxfId="186">
      <pivotArea dataOnly="0" labelOnly="1" outline="0" fieldPosition="0">
        <references count="4">
          <reference field="0" count="1" selected="0">
            <x v="0"/>
          </reference>
          <reference field="2" count="1" selected="0">
            <x v="1"/>
          </reference>
          <reference field="3" count="1">
            <x v="3"/>
          </reference>
          <reference field="7" count="1" selected="0">
            <x v="1"/>
          </reference>
        </references>
      </pivotArea>
    </format>
    <format dxfId="185">
      <pivotArea dataOnly="0" labelOnly="1" outline="0" fieldPosition="0">
        <references count="4">
          <reference field="0" count="1" selected="0">
            <x v="4"/>
          </reference>
          <reference field="2" count="1" selected="0">
            <x v="0"/>
          </reference>
          <reference field="3" count="1">
            <x v="0"/>
          </reference>
          <reference field="7" count="1" selected="0">
            <x v="1"/>
          </reference>
        </references>
      </pivotArea>
    </format>
    <format dxfId="184">
      <pivotArea dataOnly="0" labelOnly="1" outline="0" fieldPosition="0">
        <references count="4">
          <reference field="0" count="1" selected="0">
            <x v="7"/>
          </reference>
          <reference field="2" count="1" selected="0">
            <x v="0"/>
          </reference>
          <reference field="3" count="1">
            <x v="3"/>
          </reference>
          <reference field="7" count="1" selected="0">
            <x v="1"/>
          </reference>
        </references>
      </pivotArea>
    </format>
    <format dxfId="183">
      <pivotArea dataOnly="0" labelOnly="1" outline="0" fieldPosition="0">
        <references count="4">
          <reference field="0" count="1" selected="0">
            <x v="9"/>
          </reference>
          <reference field="2" count="1" selected="0">
            <x v="1"/>
          </reference>
          <reference field="3" count="1">
            <x v="2"/>
          </reference>
          <reference field="7" count="1" selected="0">
            <x v="1"/>
          </reference>
        </references>
      </pivotArea>
    </format>
    <format dxfId="182">
      <pivotArea dataOnly="0" labelOnly="1" outline="0" fieldPosition="0">
        <references count="4">
          <reference field="0" count="1" selected="0">
            <x v="16"/>
          </reference>
          <reference field="2" count="1" selected="0">
            <x v="1"/>
          </reference>
          <reference field="3" count="1">
            <x v="3"/>
          </reference>
          <reference field="7" count="1" selected="0">
            <x v="1"/>
          </reference>
        </references>
      </pivotArea>
    </format>
    <format dxfId="181">
      <pivotArea dataOnly="0" labelOnly="1" outline="0" fieldPosition="0">
        <references count="4">
          <reference field="0" count="1" selected="0">
            <x v="17"/>
          </reference>
          <reference field="2" count="1" selected="0">
            <x v="0"/>
          </reference>
          <reference field="3" count="1">
            <x v="2"/>
          </reference>
          <reference field="7" count="1" selected="0">
            <x v="1"/>
          </reference>
        </references>
      </pivotArea>
    </format>
    <format dxfId="180">
      <pivotArea dataOnly="0" labelOnly="1" outline="0" fieldPosition="0">
        <references count="4">
          <reference field="0" count="1" selected="0">
            <x v="23"/>
          </reference>
          <reference field="2" count="1" selected="0">
            <x v="0"/>
          </reference>
          <reference field="3" count="1">
            <x v="3"/>
          </reference>
          <reference field="7" count="1" selected="0">
            <x v="1"/>
          </reference>
        </references>
      </pivotArea>
    </format>
    <format dxfId="179">
      <pivotArea dataOnly="0" labelOnly="1" outline="0" fieldPosition="0">
        <references count="4">
          <reference field="0" count="1" selected="0">
            <x v="24"/>
          </reference>
          <reference field="2" count="1" selected="0">
            <x v="3"/>
          </reference>
          <reference field="3" count="1">
            <x v="0"/>
          </reference>
          <reference field="7" count="1" selected="0">
            <x v="1"/>
          </reference>
        </references>
      </pivotArea>
    </format>
    <format dxfId="178">
      <pivotArea dataOnly="0" labelOnly="1" outline="0" fieldPosition="0">
        <references count="4">
          <reference field="0" count="1" selected="0">
            <x v="13"/>
          </reference>
          <reference field="2" count="1" selected="0">
            <x v="0"/>
          </reference>
          <reference field="3" count="1">
            <x v="2"/>
          </reference>
          <reference field="7" count="1" selected="0">
            <x v="2"/>
          </reference>
        </references>
      </pivotArea>
    </format>
    <format dxfId="177">
      <pivotArea dataOnly="0" labelOnly="1" outline="0" fieldPosition="0">
        <references count="4">
          <reference field="0" count="1" selected="0">
            <x v="18"/>
          </reference>
          <reference field="2" count="1" selected="0">
            <x v="2"/>
          </reference>
          <reference field="3" count="1">
            <x v="0"/>
          </reference>
          <reference field="7" count="1" selected="0">
            <x v="2"/>
          </reference>
        </references>
      </pivotArea>
    </format>
    <format dxfId="176">
      <pivotArea dataOnly="0" labelOnly="1" outline="0" fieldPosition="0">
        <references count="4">
          <reference field="0" count="1" selected="0">
            <x v="19"/>
          </reference>
          <reference field="2" count="1" selected="0">
            <x v="1"/>
          </reference>
          <reference field="3" count="1">
            <x v="2"/>
          </reference>
          <reference field="7" count="1" selected="0">
            <x v="2"/>
          </reference>
        </references>
      </pivotArea>
    </format>
    <format dxfId="175">
      <pivotArea dataOnly="0" labelOnly="1" outline="0" fieldPosition="0">
        <references count="4">
          <reference field="0" count="1" selected="0">
            <x v="10"/>
          </reference>
          <reference field="2" count="1" selected="0">
            <x v="0"/>
          </reference>
          <reference field="3" count="1">
            <x v="3"/>
          </reference>
          <reference field="7" count="1" selected="0">
            <x v="3"/>
          </reference>
        </references>
      </pivotArea>
    </format>
    <format dxfId="174">
      <pivotArea outline="0" collapsedLevelsAreSubtotals="1" fieldPosition="0"/>
    </format>
    <format dxfId="173">
      <pivotArea dataOnly="0" labelOnly="1" outline="0" fieldPosition="0">
        <references count="1">
          <reference field="7" count="0"/>
        </references>
      </pivotArea>
    </format>
    <format dxfId="172">
      <pivotArea dataOnly="0" labelOnly="1" outline="0" fieldPosition="0">
        <references count="2">
          <reference field="0" count="5">
            <x v="1"/>
            <x v="5"/>
            <x v="6"/>
            <x v="15"/>
            <x v="21"/>
          </reference>
          <reference field="7" count="1" selected="0">
            <x v="0"/>
          </reference>
        </references>
      </pivotArea>
    </format>
    <format dxfId="171">
      <pivotArea dataOnly="0" labelOnly="1" outline="0" fieldPosition="0">
        <references count="2">
          <reference field="0" count="11">
            <x v="0"/>
            <x v="4"/>
            <x v="7"/>
            <x v="8"/>
            <x v="9"/>
            <x v="14"/>
            <x v="16"/>
            <x v="17"/>
            <x v="20"/>
            <x v="23"/>
            <x v="24"/>
          </reference>
          <reference field="7" count="1" selected="0">
            <x v="1"/>
          </reference>
        </references>
      </pivotArea>
    </format>
    <format dxfId="170">
      <pivotArea dataOnly="0" labelOnly="1" outline="0" fieldPosition="0">
        <references count="2">
          <reference field="0" count="5">
            <x v="2"/>
            <x v="13"/>
            <x v="18"/>
            <x v="19"/>
            <x v="22"/>
          </reference>
          <reference field="7" count="1" selected="0">
            <x v="2"/>
          </reference>
        </references>
      </pivotArea>
    </format>
    <format dxfId="169">
      <pivotArea dataOnly="0" labelOnly="1" outline="0" fieldPosition="0">
        <references count="2">
          <reference field="0" count="4">
            <x v="3"/>
            <x v="10"/>
            <x v="11"/>
            <x v="12"/>
          </reference>
          <reference field="7" count="1" selected="0">
            <x v="3"/>
          </reference>
        </references>
      </pivotArea>
    </format>
    <format dxfId="168">
      <pivotArea dataOnly="0" labelOnly="1" outline="0" fieldPosition="0">
        <references count="3">
          <reference field="0" count="1" selected="0">
            <x v="1"/>
          </reference>
          <reference field="2" count="1">
            <x v="3"/>
          </reference>
          <reference field="7" count="1" selected="0">
            <x v="0"/>
          </reference>
        </references>
      </pivotArea>
    </format>
    <format dxfId="167">
      <pivotArea dataOnly="0" labelOnly="1" outline="0" fieldPosition="0">
        <references count="3">
          <reference field="0" count="1" selected="0">
            <x v="5"/>
          </reference>
          <reference field="2" count="1">
            <x v="1"/>
          </reference>
          <reference field="7" count="1" selected="0">
            <x v="0"/>
          </reference>
        </references>
      </pivotArea>
    </format>
    <format dxfId="166">
      <pivotArea dataOnly="0" labelOnly="1" outline="0" fieldPosition="0">
        <references count="3">
          <reference field="0" count="1" selected="0">
            <x v="6"/>
          </reference>
          <reference field="2" count="1">
            <x v="3"/>
          </reference>
          <reference field="7" count="1" selected="0">
            <x v="0"/>
          </reference>
        </references>
      </pivotArea>
    </format>
    <format dxfId="165">
      <pivotArea dataOnly="0" labelOnly="1" outline="0" fieldPosition="0">
        <references count="3">
          <reference field="0" count="1" selected="0">
            <x v="15"/>
          </reference>
          <reference field="2" count="1">
            <x v="2"/>
          </reference>
          <reference field="7" count="1" selected="0">
            <x v="0"/>
          </reference>
        </references>
      </pivotArea>
    </format>
    <format dxfId="164">
      <pivotArea dataOnly="0" labelOnly="1" outline="0" fieldPosition="0">
        <references count="3">
          <reference field="0" count="1" selected="0">
            <x v="0"/>
          </reference>
          <reference field="2" count="1">
            <x v="1"/>
          </reference>
          <reference field="7" count="1" selected="0">
            <x v="1"/>
          </reference>
        </references>
      </pivotArea>
    </format>
    <format dxfId="163">
      <pivotArea dataOnly="0" labelOnly="1" outline="0" fieldPosition="0">
        <references count="3">
          <reference field="0" count="1" selected="0">
            <x v="4"/>
          </reference>
          <reference field="2" count="1">
            <x v="0"/>
          </reference>
          <reference field="7" count="1" selected="0">
            <x v="1"/>
          </reference>
        </references>
      </pivotArea>
    </format>
    <format dxfId="162">
      <pivotArea dataOnly="0" labelOnly="1" outline="0" fieldPosition="0">
        <references count="3">
          <reference field="0" count="1" selected="0">
            <x v="8"/>
          </reference>
          <reference field="2" count="1">
            <x v="2"/>
          </reference>
          <reference field="7" count="1" selected="0">
            <x v="1"/>
          </reference>
        </references>
      </pivotArea>
    </format>
    <format dxfId="161">
      <pivotArea dataOnly="0" labelOnly="1" outline="0" fieldPosition="0">
        <references count="3">
          <reference field="0" count="1" selected="0">
            <x v="9"/>
          </reference>
          <reference field="2" count="1">
            <x v="1"/>
          </reference>
          <reference field="7" count="1" selected="0">
            <x v="1"/>
          </reference>
        </references>
      </pivotArea>
    </format>
    <format dxfId="160">
      <pivotArea dataOnly="0" labelOnly="1" outline="0" fieldPosition="0">
        <references count="3">
          <reference field="0" count="1" selected="0">
            <x v="14"/>
          </reference>
          <reference field="2" count="1">
            <x v="3"/>
          </reference>
          <reference field="7" count="1" selected="0">
            <x v="1"/>
          </reference>
        </references>
      </pivotArea>
    </format>
    <format dxfId="159">
      <pivotArea dataOnly="0" labelOnly="1" outline="0" fieldPosition="0">
        <references count="3">
          <reference field="0" count="1" selected="0">
            <x v="16"/>
          </reference>
          <reference field="2" count="1">
            <x v="1"/>
          </reference>
          <reference field="7" count="1" selected="0">
            <x v="1"/>
          </reference>
        </references>
      </pivotArea>
    </format>
    <format dxfId="158">
      <pivotArea dataOnly="0" labelOnly="1" outline="0" fieldPosition="0">
        <references count="3">
          <reference field="0" count="1" selected="0">
            <x v="17"/>
          </reference>
          <reference field="2" count="1">
            <x v="0"/>
          </reference>
          <reference field="7" count="1" selected="0">
            <x v="1"/>
          </reference>
        </references>
      </pivotArea>
    </format>
    <format dxfId="157">
      <pivotArea dataOnly="0" labelOnly="1" outline="0" fieldPosition="0">
        <references count="3">
          <reference field="0" count="1" selected="0">
            <x v="24"/>
          </reference>
          <reference field="2" count="1">
            <x v="3"/>
          </reference>
          <reference field="7" count="1" selected="0">
            <x v="1"/>
          </reference>
        </references>
      </pivotArea>
    </format>
    <format dxfId="156">
      <pivotArea dataOnly="0" labelOnly="1" outline="0" fieldPosition="0">
        <references count="3">
          <reference field="0" count="1" selected="0">
            <x v="2"/>
          </reference>
          <reference field="2" count="1">
            <x v="2"/>
          </reference>
          <reference field="7" count="1" selected="0">
            <x v="2"/>
          </reference>
        </references>
      </pivotArea>
    </format>
    <format dxfId="155">
      <pivotArea dataOnly="0" labelOnly="1" outline="0" fieldPosition="0">
        <references count="3">
          <reference field="0" count="1" selected="0">
            <x v="13"/>
          </reference>
          <reference field="2" count="1">
            <x v="0"/>
          </reference>
          <reference field="7" count="1" selected="0">
            <x v="2"/>
          </reference>
        </references>
      </pivotArea>
    </format>
    <format dxfId="154">
      <pivotArea dataOnly="0" labelOnly="1" outline="0" fieldPosition="0">
        <references count="3">
          <reference field="0" count="1" selected="0">
            <x v="18"/>
          </reference>
          <reference field="2" count="1">
            <x v="2"/>
          </reference>
          <reference field="7" count="1" selected="0">
            <x v="2"/>
          </reference>
        </references>
      </pivotArea>
    </format>
    <format dxfId="153">
      <pivotArea dataOnly="0" labelOnly="1" outline="0" fieldPosition="0">
        <references count="3">
          <reference field="0" count="1" selected="0">
            <x v="19"/>
          </reference>
          <reference field="2" count="1">
            <x v="1"/>
          </reference>
          <reference field="7" count="1" selected="0">
            <x v="2"/>
          </reference>
        </references>
      </pivotArea>
    </format>
    <format dxfId="152">
      <pivotArea dataOnly="0" labelOnly="1" outline="0" fieldPosition="0">
        <references count="3">
          <reference field="0" count="1" selected="0">
            <x v="10"/>
          </reference>
          <reference field="2" count="1">
            <x v="0"/>
          </reference>
          <reference field="7" count="1" selected="0">
            <x v="3"/>
          </reference>
        </references>
      </pivotArea>
    </format>
    <format dxfId="151">
      <pivotArea dataOnly="0" labelOnly="1" outline="0" fieldPosition="0">
        <references count="3">
          <reference field="0" count="1" selected="0">
            <x v="11"/>
          </reference>
          <reference field="2" count="1">
            <x v="2"/>
          </reference>
          <reference field="7" count="1" selected="0">
            <x v="3"/>
          </reference>
        </references>
      </pivotArea>
    </format>
    <format dxfId="150">
      <pivotArea dataOnly="0" labelOnly="1" outline="0" fieldPosition="0">
        <references count="3">
          <reference field="0" count="1" selected="0">
            <x v="12"/>
          </reference>
          <reference field="2" count="1">
            <x v="1"/>
          </reference>
          <reference field="7" count="1" selected="0">
            <x v="3"/>
          </reference>
        </references>
      </pivotArea>
    </format>
    <format dxfId="149">
      <pivotArea dataOnly="0" labelOnly="1" outline="0" fieldPosition="0">
        <references count="4">
          <reference field="0" count="1" selected="0">
            <x v="1"/>
          </reference>
          <reference field="2" count="1" selected="0">
            <x v="3"/>
          </reference>
          <reference field="3" count="1">
            <x v="0"/>
          </reference>
          <reference field="7" count="1" selected="0">
            <x v="0"/>
          </reference>
        </references>
      </pivotArea>
    </format>
    <format dxfId="148">
      <pivotArea dataOnly="0" labelOnly="1" outline="0" fieldPosition="0">
        <references count="4">
          <reference field="0" count="1" selected="0">
            <x v="6"/>
          </reference>
          <reference field="2" count="1" selected="0">
            <x v="3"/>
          </reference>
          <reference field="3" count="1">
            <x v="2"/>
          </reference>
          <reference field="7" count="1" selected="0">
            <x v="0"/>
          </reference>
        </references>
      </pivotArea>
    </format>
    <format dxfId="147">
      <pivotArea dataOnly="0" labelOnly="1" outline="0" fieldPosition="0">
        <references count="4">
          <reference field="0" count="1" selected="0">
            <x v="15"/>
          </reference>
          <reference field="2" count="1" selected="0">
            <x v="2"/>
          </reference>
          <reference field="3" count="1">
            <x v="3"/>
          </reference>
          <reference field="7" count="1" selected="0">
            <x v="0"/>
          </reference>
        </references>
      </pivotArea>
    </format>
    <format dxfId="146">
      <pivotArea dataOnly="0" labelOnly="1" outline="0" fieldPosition="0">
        <references count="4">
          <reference field="0" count="1" selected="0">
            <x v="21"/>
          </reference>
          <reference field="2" count="1" selected="0">
            <x v="2"/>
          </reference>
          <reference field="3" count="1">
            <x v="0"/>
          </reference>
          <reference field="7" count="1" selected="0">
            <x v="0"/>
          </reference>
        </references>
      </pivotArea>
    </format>
    <format dxfId="145">
      <pivotArea dataOnly="0" labelOnly="1" outline="0" fieldPosition="0">
        <references count="4">
          <reference field="0" count="1" selected="0">
            <x v="0"/>
          </reference>
          <reference field="2" count="1" selected="0">
            <x v="1"/>
          </reference>
          <reference field="3" count="1">
            <x v="3"/>
          </reference>
          <reference field="7" count="1" selected="0">
            <x v="1"/>
          </reference>
        </references>
      </pivotArea>
    </format>
    <format dxfId="144">
      <pivotArea dataOnly="0" labelOnly="1" outline="0" fieldPosition="0">
        <references count="4">
          <reference field="0" count="1" selected="0">
            <x v="4"/>
          </reference>
          <reference field="2" count="1" selected="0">
            <x v="0"/>
          </reference>
          <reference field="3" count="1">
            <x v="0"/>
          </reference>
          <reference field="7" count="1" selected="0">
            <x v="1"/>
          </reference>
        </references>
      </pivotArea>
    </format>
    <format dxfId="143">
      <pivotArea dataOnly="0" labelOnly="1" outline="0" fieldPosition="0">
        <references count="4">
          <reference field="0" count="1" selected="0">
            <x v="7"/>
          </reference>
          <reference field="2" count="1" selected="0">
            <x v="0"/>
          </reference>
          <reference field="3" count="1">
            <x v="3"/>
          </reference>
          <reference field="7" count="1" selected="0">
            <x v="1"/>
          </reference>
        </references>
      </pivotArea>
    </format>
    <format dxfId="142">
      <pivotArea dataOnly="0" labelOnly="1" outline="0" fieldPosition="0">
        <references count="4">
          <reference field="0" count="1" selected="0">
            <x v="9"/>
          </reference>
          <reference field="2" count="1" selected="0">
            <x v="1"/>
          </reference>
          <reference field="3" count="1">
            <x v="2"/>
          </reference>
          <reference field="7" count="1" selected="0">
            <x v="1"/>
          </reference>
        </references>
      </pivotArea>
    </format>
    <format dxfId="141">
      <pivotArea dataOnly="0" labelOnly="1" outline="0" fieldPosition="0">
        <references count="4">
          <reference field="0" count="1" selected="0">
            <x v="16"/>
          </reference>
          <reference field="2" count="1" selected="0">
            <x v="1"/>
          </reference>
          <reference field="3" count="1">
            <x v="3"/>
          </reference>
          <reference field="7" count="1" selected="0">
            <x v="1"/>
          </reference>
        </references>
      </pivotArea>
    </format>
    <format dxfId="140">
      <pivotArea dataOnly="0" labelOnly="1" outline="0" fieldPosition="0">
        <references count="4">
          <reference field="0" count="1" selected="0">
            <x v="17"/>
          </reference>
          <reference field="2" count="1" selected="0">
            <x v="0"/>
          </reference>
          <reference field="3" count="1">
            <x v="2"/>
          </reference>
          <reference field="7" count="1" selected="0">
            <x v="1"/>
          </reference>
        </references>
      </pivotArea>
    </format>
    <format dxfId="139">
      <pivotArea dataOnly="0" labelOnly="1" outline="0" fieldPosition="0">
        <references count="4">
          <reference field="0" count="1" selected="0">
            <x v="23"/>
          </reference>
          <reference field="2" count="1" selected="0">
            <x v="0"/>
          </reference>
          <reference field="3" count="1">
            <x v="3"/>
          </reference>
          <reference field="7" count="1" selected="0">
            <x v="1"/>
          </reference>
        </references>
      </pivotArea>
    </format>
    <format dxfId="138">
      <pivotArea dataOnly="0" labelOnly="1" outline="0" fieldPosition="0">
        <references count="4">
          <reference field="0" count="1" selected="0">
            <x v="24"/>
          </reference>
          <reference field="2" count="1" selected="0">
            <x v="3"/>
          </reference>
          <reference field="3" count="1">
            <x v="0"/>
          </reference>
          <reference field="7" count="1" selected="0">
            <x v="1"/>
          </reference>
        </references>
      </pivotArea>
    </format>
    <format dxfId="137">
      <pivotArea dataOnly="0" labelOnly="1" outline="0" fieldPosition="0">
        <references count="4">
          <reference field="0" count="1" selected="0">
            <x v="13"/>
          </reference>
          <reference field="2" count="1" selected="0">
            <x v="0"/>
          </reference>
          <reference field="3" count="1">
            <x v="2"/>
          </reference>
          <reference field="7" count="1" selected="0">
            <x v="2"/>
          </reference>
        </references>
      </pivotArea>
    </format>
    <format dxfId="136">
      <pivotArea dataOnly="0" labelOnly="1" outline="0" fieldPosition="0">
        <references count="4">
          <reference field="0" count="1" selected="0">
            <x v="18"/>
          </reference>
          <reference field="2" count="1" selected="0">
            <x v="2"/>
          </reference>
          <reference field="3" count="1">
            <x v="0"/>
          </reference>
          <reference field="7" count="1" selected="0">
            <x v="2"/>
          </reference>
        </references>
      </pivotArea>
    </format>
    <format dxfId="135">
      <pivotArea dataOnly="0" labelOnly="1" outline="0" fieldPosition="0">
        <references count="4">
          <reference field="0" count="1" selected="0">
            <x v="19"/>
          </reference>
          <reference field="2" count="1" selected="0">
            <x v="1"/>
          </reference>
          <reference field="3" count="1">
            <x v="2"/>
          </reference>
          <reference field="7" count="1" selected="0">
            <x v="2"/>
          </reference>
        </references>
      </pivotArea>
    </format>
    <format dxfId="134">
      <pivotArea dataOnly="0" labelOnly="1" outline="0" fieldPosition="0">
        <references count="4">
          <reference field="0" count="1" selected="0">
            <x v="10"/>
          </reference>
          <reference field="2" count="1" selected="0">
            <x v="0"/>
          </reference>
          <reference field="3" count="1">
            <x v="3"/>
          </reference>
          <reference field="7" count="1" selected="0">
            <x v="3"/>
          </reference>
        </references>
      </pivotArea>
    </format>
    <format dxfId="133">
      <pivotArea outline="0" collapsedLevelsAreSubtotals="1" fieldPosition="0"/>
    </format>
    <format dxfId="132">
      <pivotArea dataOnly="0" labelOnly="1" outline="0" fieldPosition="0">
        <references count="1">
          <reference field="7" count="0"/>
        </references>
      </pivotArea>
    </format>
    <format dxfId="131">
      <pivotArea dataOnly="0" labelOnly="1" outline="0" fieldPosition="0">
        <references count="2">
          <reference field="0" count="5">
            <x v="1"/>
            <x v="5"/>
            <x v="6"/>
            <x v="15"/>
            <x v="21"/>
          </reference>
          <reference field="7" count="1" selected="0">
            <x v="0"/>
          </reference>
        </references>
      </pivotArea>
    </format>
    <format dxfId="130">
      <pivotArea dataOnly="0" labelOnly="1" outline="0" fieldPosition="0">
        <references count="2">
          <reference field="0" count="11">
            <x v="0"/>
            <x v="4"/>
            <x v="7"/>
            <x v="8"/>
            <x v="9"/>
            <x v="14"/>
            <x v="16"/>
            <x v="17"/>
            <x v="20"/>
            <x v="23"/>
            <x v="24"/>
          </reference>
          <reference field="7" count="1" selected="0">
            <x v="1"/>
          </reference>
        </references>
      </pivotArea>
    </format>
    <format dxfId="129">
      <pivotArea dataOnly="0" labelOnly="1" outline="0" fieldPosition="0">
        <references count="2">
          <reference field="0" count="5">
            <x v="2"/>
            <x v="13"/>
            <x v="18"/>
            <x v="19"/>
            <x v="22"/>
          </reference>
          <reference field="7" count="1" selected="0">
            <x v="2"/>
          </reference>
        </references>
      </pivotArea>
    </format>
    <format dxfId="128">
      <pivotArea dataOnly="0" labelOnly="1" outline="0" fieldPosition="0">
        <references count="2">
          <reference field="0" count="4">
            <x v="3"/>
            <x v="10"/>
            <x v="11"/>
            <x v="12"/>
          </reference>
          <reference field="7" count="1" selected="0">
            <x v="3"/>
          </reference>
        </references>
      </pivotArea>
    </format>
    <format dxfId="127">
      <pivotArea dataOnly="0" labelOnly="1" outline="0" fieldPosition="0">
        <references count="3">
          <reference field="0" count="1" selected="0">
            <x v="1"/>
          </reference>
          <reference field="2" count="1">
            <x v="3"/>
          </reference>
          <reference field="7" count="1" selected="0">
            <x v="0"/>
          </reference>
        </references>
      </pivotArea>
    </format>
    <format dxfId="126">
      <pivotArea dataOnly="0" labelOnly="1" outline="0" fieldPosition="0">
        <references count="3">
          <reference field="0" count="1" selected="0">
            <x v="5"/>
          </reference>
          <reference field="2" count="1">
            <x v="1"/>
          </reference>
          <reference field="7" count="1" selected="0">
            <x v="0"/>
          </reference>
        </references>
      </pivotArea>
    </format>
    <format dxfId="125">
      <pivotArea dataOnly="0" labelOnly="1" outline="0" fieldPosition="0">
        <references count="3">
          <reference field="0" count="1" selected="0">
            <x v="6"/>
          </reference>
          <reference field="2" count="1">
            <x v="3"/>
          </reference>
          <reference field="7" count="1" selected="0">
            <x v="0"/>
          </reference>
        </references>
      </pivotArea>
    </format>
    <format dxfId="124">
      <pivotArea dataOnly="0" labelOnly="1" outline="0" fieldPosition="0">
        <references count="3">
          <reference field="0" count="1" selected="0">
            <x v="15"/>
          </reference>
          <reference field="2" count="1">
            <x v="2"/>
          </reference>
          <reference field="7" count="1" selected="0">
            <x v="0"/>
          </reference>
        </references>
      </pivotArea>
    </format>
    <format dxfId="123">
      <pivotArea dataOnly="0" labelOnly="1" outline="0" fieldPosition="0">
        <references count="3">
          <reference field="0" count="1" selected="0">
            <x v="0"/>
          </reference>
          <reference field="2" count="1">
            <x v="1"/>
          </reference>
          <reference field="7" count="1" selected="0">
            <x v="1"/>
          </reference>
        </references>
      </pivotArea>
    </format>
    <format dxfId="122">
      <pivotArea dataOnly="0" labelOnly="1" outline="0" fieldPosition="0">
        <references count="3">
          <reference field="0" count="1" selected="0">
            <x v="4"/>
          </reference>
          <reference field="2" count="1">
            <x v="0"/>
          </reference>
          <reference field="7" count="1" selected="0">
            <x v="1"/>
          </reference>
        </references>
      </pivotArea>
    </format>
    <format dxfId="121">
      <pivotArea dataOnly="0" labelOnly="1" outline="0" fieldPosition="0">
        <references count="3">
          <reference field="0" count="1" selected="0">
            <x v="8"/>
          </reference>
          <reference field="2" count="1">
            <x v="2"/>
          </reference>
          <reference field="7" count="1" selected="0">
            <x v="1"/>
          </reference>
        </references>
      </pivotArea>
    </format>
    <format dxfId="120">
      <pivotArea dataOnly="0" labelOnly="1" outline="0" fieldPosition="0">
        <references count="3">
          <reference field="0" count="1" selected="0">
            <x v="9"/>
          </reference>
          <reference field="2" count="1">
            <x v="1"/>
          </reference>
          <reference field="7" count="1" selected="0">
            <x v="1"/>
          </reference>
        </references>
      </pivotArea>
    </format>
    <format dxfId="119">
      <pivotArea dataOnly="0" labelOnly="1" outline="0" fieldPosition="0">
        <references count="3">
          <reference field="0" count="1" selected="0">
            <x v="14"/>
          </reference>
          <reference field="2" count="1">
            <x v="3"/>
          </reference>
          <reference field="7" count="1" selected="0">
            <x v="1"/>
          </reference>
        </references>
      </pivotArea>
    </format>
    <format dxfId="118">
      <pivotArea dataOnly="0" labelOnly="1" outline="0" fieldPosition="0">
        <references count="3">
          <reference field="0" count="1" selected="0">
            <x v="16"/>
          </reference>
          <reference field="2" count="1">
            <x v="1"/>
          </reference>
          <reference field="7" count="1" selected="0">
            <x v="1"/>
          </reference>
        </references>
      </pivotArea>
    </format>
    <format dxfId="117">
      <pivotArea dataOnly="0" labelOnly="1" outline="0" fieldPosition="0">
        <references count="3">
          <reference field="0" count="1" selected="0">
            <x v="17"/>
          </reference>
          <reference field="2" count="1">
            <x v="0"/>
          </reference>
          <reference field="7" count="1" selected="0">
            <x v="1"/>
          </reference>
        </references>
      </pivotArea>
    </format>
    <format dxfId="116">
      <pivotArea dataOnly="0" labelOnly="1" outline="0" fieldPosition="0">
        <references count="3">
          <reference field="0" count="1" selected="0">
            <x v="24"/>
          </reference>
          <reference field="2" count="1">
            <x v="3"/>
          </reference>
          <reference field="7" count="1" selected="0">
            <x v="1"/>
          </reference>
        </references>
      </pivotArea>
    </format>
    <format dxfId="115">
      <pivotArea dataOnly="0" labelOnly="1" outline="0" fieldPosition="0">
        <references count="3">
          <reference field="0" count="1" selected="0">
            <x v="2"/>
          </reference>
          <reference field="2" count="1">
            <x v="2"/>
          </reference>
          <reference field="7" count="1" selected="0">
            <x v="2"/>
          </reference>
        </references>
      </pivotArea>
    </format>
    <format dxfId="114">
      <pivotArea dataOnly="0" labelOnly="1" outline="0" fieldPosition="0">
        <references count="3">
          <reference field="0" count="1" selected="0">
            <x v="13"/>
          </reference>
          <reference field="2" count="1">
            <x v="0"/>
          </reference>
          <reference field="7" count="1" selected="0">
            <x v="2"/>
          </reference>
        </references>
      </pivotArea>
    </format>
    <format dxfId="113">
      <pivotArea dataOnly="0" labelOnly="1" outline="0" fieldPosition="0">
        <references count="3">
          <reference field="0" count="1" selected="0">
            <x v="18"/>
          </reference>
          <reference field="2" count="1">
            <x v="2"/>
          </reference>
          <reference field="7" count="1" selected="0">
            <x v="2"/>
          </reference>
        </references>
      </pivotArea>
    </format>
    <format dxfId="112">
      <pivotArea dataOnly="0" labelOnly="1" outline="0" fieldPosition="0">
        <references count="3">
          <reference field="0" count="1" selected="0">
            <x v="19"/>
          </reference>
          <reference field="2" count="1">
            <x v="1"/>
          </reference>
          <reference field="7" count="1" selected="0">
            <x v="2"/>
          </reference>
        </references>
      </pivotArea>
    </format>
    <format dxfId="111">
      <pivotArea dataOnly="0" labelOnly="1" outline="0" fieldPosition="0">
        <references count="3">
          <reference field="0" count="1" selected="0">
            <x v="10"/>
          </reference>
          <reference field="2" count="1">
            <x v="0"/>
          </reference>
          <reference field="7" count="1" selected="0">
            <x v="3"/>
          </reference>
        </references>
      </pivotArea>
    </format>
    <format dxfId="110">
      <pivotArea dataOnly="0" labelOnly="1" outline="0" fieldPosition="0">
        <references count="3">
          <reference field="0" count="1" selected="0">
            <x v="11"/>
          </reference>
          <reference field="2" count="1">
            <x v="2"/>
          </reference>
          <reference field="7" count="1" selected="0">
            <x v="3"/>
          </reference>
        </references>
      </pivotArea>
    </format>
    <format dxfId="109">
      <pivotArea dataOnly="0" labelOnly="1" outline="0" fieldPosition="0">
        <references count="3">
          <reference field="0" count="1" selected="0">
            <x v="12"/>
          </reference>
          <reference field="2" count="1">
            <x v="1"/>
          </reference>
          <reference field="7" count="1" selected="0">
            <x v="3"/>
          </reference>
        </references>
      </pivotArea>
    </format>
    <format dxfId="108">
      <pivotArea dataOnly="0" labelOnly="1" outline="0" fieldPosition="0">
        <references count="4">
          <reference field="0" count="1" selected="0">
            <x v="1"/>
          </reference>
          <reference field="2" count="1" selected="0">
            <x v="3"/>
          </reference>
          <reference field="3" count="1">
            <x v="0"/>
          </reference>
          <reference field="7" count="1" selected="0">
            <x v="0"/>
          </reference>
        </references>
      </pivotArea>
    </format>
    <format dxfId="107">
      <pivotArea dataOnly="0" labelOnly="1" outline="0" fieldPosition="0">
        <references count="4">
          <reference field="0" count="1" selected="0">
            <x v="6"/>
          </reference>
          <reference field="2" count="1" selected="0">
            <x v="3"/>
          </reference>
          <reference field="3" count="1">
            <x v="2"/>
          </reference>
          <reference field="7" count="1" selected="0">
            <x v="0"/>
          </reference>
        </references>
      </pivotArea>
    </format>
    <format dxfId="106">
      <pivotArea dataOnly="0" labelOnly="1" outline="0" fieldPosition="0">
        <references count="4">
          <reference field="0" count="1" selected="0">
            <x v="15"/>
          </reference>
          <reference field="2" count="1" selected="0">
            <x v="2"/>
          </reference>
          <reference field="3" count="1">
            <x v="3"/>
          </reference>
          <reference field="7" count="1" selected="0">
            <x v="0"/>
          </reference>
        </references>
      </pivotArea>
    </format>
    <format dxfId="105">
      <pivotArea dataOnly="0" labelOnly="1" outline="0" fieldPosition="0">
        <references count="4">
          <reference field="0" count="1" selected="0">
            <x v="21"/>
          </reference>
          <reference field="2" count="1" selected="0">
            <x v="2"/>
          </reference>
          <reference field="3" count="1">
            <x v="0"/>
          </reference>
          <reference field="7" count="1" selected="0">
            <x v="0"/>
          </reference>
        </references>
      </pivotArea>
    </format>
    <format dxfId="104">
      <pivotArea dataOnly="0" labelOnly="1" outline="0" fieldPosition="0">
        <references count="4">
          <reference field="0" count="1" selected="0">
            <x v="0"/>
          </reference>
          <reference field="2" count="1" selected="0">
            <x v="1"/>
          </reference>
          <reference field="3" count="1">
            <x v="3"/>
          </reference>
          <reference field="7" count="1" selected="0">
            <x v="1"/>
          </reference>
        </references>
      </pivotArea>
    </format>
    <format dxfId="103">
      <pivotArea dataOnly="0" labelOnly="1" outline="0" fieldPosition="0">
        <references count="4">
          <reference field="0" count="1" selected="0">
            <x v="4"/>
          </reference>
          <reference field="2" count="1" selected="0">
            <x v="0"/>
          </reference>
          <reference field="3" count="1">
            <x v="0"/>
          </reference>
          <reference field="7" count="1" selected="0">
            <x v="1"/>
          </reference>
        </references>
      </pivotArea>
    </format>
    <format dxfId="102">
      <pivotArea dataOnly="0" labelOnly="1" outline="0" fieldPosition="0">
        <references count="4">
          <reference field="0" count="1" selected="0">
            <x v="7"/>
          </reference>
          <reference field="2" count="1" selected="0">
            <x v="0"/>
          </reference>
          <reference field="3" count="1">
            <x v="3"/>
          </reference>
          <reference field="7" count="1" selected="0">
            <x v="1"/>
          </reference>
        </references>
      </pivotArea>
    </format>
    <format dxfId="101">
      <pivotArea dataOnly="0" labelOnly="1" outline="0" fieldPosition="0">
        <references count="4">
          <reference field="0" count="1" selected="0">
            <x v="9"/>
          </reference>
          <reference field="2" count="1" selected="0">
            <x v="1"/>
          </reference>
          <reference field="3" count="1">
            <x v="2"/>
          </reference>
          <reference field="7" count="1" selected="0">
            <x v="1"/>
          </reference>
        </references>
      </pivotArea>
    </format>
    <format dxfId="100">
      <pivotArea dataOnly="0" labelOnly="1" outline="0" fieldPosition="0">
        <references count="4">
          <reference field="0" count="1" selected="0">
            <x v="16"/>
          </reference>
          <reference field="2" count="1" selected="0">
            <x v="1"/>
          </reference>
          <reference field="3" count="1">
            <x v="3"/>
          </reference>
          <reference field="7" count="1" selected="0">
            <x v="1"/>
          </reference>
        </references>
      </pivotArea>
    </format>
    <format dxfId="99">
      <pivotArea dataOnly="0" labelOnly="1" outline="0" fieldPosition="0">
        <references count="4">
          <reference field="0" count="1" selected="0">
            <x v="17"/>
          </reference>
          <reference field="2" count="1" selected="0">
            <x v="0"/>
          </reference>
          <reference field="3" count="1">
            <x v="2"/>
          </reference>
          <reference field="7" count="1" selected="0">
            <x v="1"/>
          </reference>
        </references>
      </pivotArea>
    </format>
    <format dxfId="98">
      <pivotArea dataOnly="0" labelOnly="1" outline="0" fieldPosition="0">
        <references count="4">
          <reference field="0" count="1" selected="0">
            <x v="23"/>
          </reference>
          <reference field="2" count="1" selected="0">
            <x v="0"/>
          </reference>
          <reference field="3" count="1">
            <x v="3"/>
          </reference>
          <reference field="7" count="1" selected="0">
            <x v="1"/>
          </reference>
        </references>
      </pivotArea>
    </format>
    <format dxfId="97">
      <pivotArea dataOnly="0" labelOnly="1" outline="0" fieldPosition="0">
        <references count="4">
          <reference field="0" count="1" selected="0">
            <x v="24"/>
          </reference>
          <reference field="2" count="1" selected="0">
            <x v="3"/>
          </reference>
          <reference field="3" count="1">
            <x v="0"/>
          </reference>
          <reference field="7" count="1" selected="0">
            <x v="1"/>
          </reference>
        </references>
      </pivotArea>
    </format>
    <format dxfId="96">
      <pivotArea dataOnly="0" labelOnly="1" outline="0" fieldPosition="0">
        <references count="4">
          <reference field="0" count="1" selected="0">
            <x v="13"/>
          </reference>
          <reference field="2" count="1" selected="0">
            <x v="0"/>
          </reference>
          <reference field="3" count="1">
            <x v="2"/>
          </reference>
          <reference field="7" count="1" selected="0">
            <x v="2"/>
          </reference>
        </references>
      </pivotArea>
    </format>
    <format dxfId="95">
      <pivotArea dataOnly="0" labelOnly="1" outline="0" fieldPosition="0">
        <references count="4">
          <reference field="0" count="1" selected="0">
            <x v="18"/>
          </reference>
          <reference field="2" count="1" selected="0">
            <x v="2"/>
          </reference>
          <reference field="3" count="1">
            <x v="0"/>
          </reference>
          <reference field="7" count="1" selected="0">
            <x v="2"/>
          </reference>
        </references>
      </pivotArea>
    </format>
    <format dxfId="94">
      <pivotArea dataOnly="0" labelOnly="1" outline="0" fieldPosition="0">
        <references count="4">
          <reference field="0" count="1" selected="0">
            <x v="19"/>
          </reference>
          <reference field="2" count="1" selected="0">
            <x v="1"/>
          </reference>
          <reference field="3" count="1">
            <x v="2"/>
          </reference>
          <reference field="7" count="1" selected="0">
            <x v="2"/>
          </reference>
        </references>
      </pivotArea>
    </format>
    <format dxfId="93">
      <pivotArea dataOnly="0" labelOnly="1" outline="0" fieldPosition="0">
        <references count="4">
          <reference field="0" count="1" selected="0">
            <x v="10"/>
          </reference>
          <reference field="2" count="1" selected="0">
            <x v="0"/>
          </reference>
          <reference field="3" count="1">
            <x v="3"/>
          </reference>
          <reference field="7" count="1" selected="0">
            <x v="3"/>
          </reference>
        </references>
      </pivotArea>
    </format>
    <format dxfId="92">
      <pivotArea field="8" type="button" dataOnly="0" labelOnly="1" outline="0" axis="axisRow" fieldPosition="5"/>
    </format>
    <format dxfId="91">
      <pivotArea field="5" type="button" dataOnly="0" labelOnly="1" outline="0" axis="axisRow" fieldPosition="4"/>
    </format>
    <format dxfId="90">
      <pivotArea field="3" type="button" dataOnly="0" labelOnly="1" outline="0" axis="axisRow" fieldPosition="3"/>
    </format>
    <format dxfId="89">
      <pivotArea dataOnly="0" labelOnly="1" outline="0" fieldPosition="0">
        <references count="4">
          <reference field="0" count="1" selected="0">
            <x v="1"/>
          </reference>
          <reference field="2" count="1" selected="0">
            <x v="3"/>
          </reference>
          <reference field="3" count="1">
            <x v="0"/>
          </reference>
          <reference field="7" count="1" selected="0">
            <x v="0"/>
          </reference>
        </references>
      </pivotArea>
    </format>
    <format dxfId="88">
      <pivotArea dataOnly="0" labelOnly="1" outline="0" fieldPosition="0">
        <references count="4">
          <reference field="0" count="1" selected="0">
            <x v="6"/>
          </reference>
          <reference field="2" count="1" selected="0">
            <x v="3"/>
          </reference>
          <reference field="3" count="1">
            <x v="2"/>
          </reference>
          <reference field="7" count="1" selected="0">
            <x v="0"/>
          </reference>
        </references>
      </pivotArea>
    </format>
    <format dxfId="87">
      <pivotArea dataOnly="0" labelOnly="1" outline="0" fieldPosition="0">
        <references count="4">
          <reference field="0" count="1" selected="0">
            <x v="15"/>
          </reference>
          <reference field="2" count="1" selected="0">
            <x v="2"/>
          </reference>
          <reference field="3" count="1">
            <x v="3"/>
          </reference>
          <reference field="7" count="1" selected="0">
            <x v="0"/>
          </reference>
        </references>
      </pivotArea>
    </format>
    <format dxfId="86">
      <pivotArea dataOnly="0" labelOnly="1" outline="0" fieldPosition="0">
        <references count="4">
          <reference field="0" count="1" selected="0">
            <x v="21"/>
          </reference>
          <reference field="2" count="1" selected="0">
            <x v="2"/>
          </reference>
          <reference field="3" count="1">
            <x v="0"/>
          </reference>
          <reference field="7" count="1" selected="0">
            <x v="0"/>
          </reference>
        </references>
      </pivotArea>
    </format>
    <format dxfId="85">
      <pivotArea dataOnly="0" labelOnly="1" outline="0" fieldPosition="0">
        <references count="4">
          <reference field="0" count="1" selected="0">
            <x v="7"/>
          </reference>
          <reference field="2" count="1" selected="0">
            <x v="0"/>
          </reference>
          <reference field="3" count="1">
            <x v="3"/>
          </reference>
          <reference field="7" count="1" selected="0">
            <x v="1"/>
          </reference>
        </references>
      </pivotArea>
    </format>
    <format dxfId="84">
      <pivotArea dataOnly="0" labelOnly="1" outline="0" fieldPosition="0">
        <references count="4">
          <reference field="0" count="1" selected="0">
            <x v="9"/>
          </reference>
          <reference field="2" count="1" selected="0">
            <x v="1"/>
          </reference>
          <reference field="3" count="1">
            <x v="2"/>
          </reference>
          <reference field="7" count="1" selected="0">
            <x v="1"/>
          </reference>
        </references>
      </pivotArea>
    </format>
    <format dxfId="83">
      <pivotArea dataOnly="0" labelOnly="1" outline="0" fieldPosition="0">
        <references count="4">
          <reference field="0" count="1" selected="0">
            <x v="16"/>
          </reference>
          <reference field="2" count="1" selected="0">
            <x v="1"/>
          </reference>
          <reference field="3" count="1">
            <x v="3"/>
          </reference>
          <reference field="7" count="1" selected="0">
            <x v="1"/>
          </reference>
        </references>
      </pivotArea>
    </format>
    <format dxfId="82">
      <pivotArea dataOnly="0" labelOnly="1" outline="0" fieldPosition="0">
        <references count="4">
          <reference field="0" count="1" selected="0">
            <x v="17"/>
          </reference>
          <reference field="2" count="1" selected="0">
            <x v="0"/>
          </reference>
          <reference field="3" count="1">
            <x v="2"/>
          </reference>
          <reference field="7" count="1" selected="0">
            <x v="1"/>
          </reference>
        </references>
      </pivotArea>
    </format>
    <format dxfId="81">
      <pivotArea dataOnly="0" labelOnly="1" outline="0" fieldPosition="0">
        <references count="4">
          <reference field="0" count="1" selected="0">
            <x v="23"/>
          </reference>
          <reference field="2" count="1" selected="0">
            <x v="0"/>
          </reference>
          <reference field="3" count="1">
            <x v="3"/>
          </reference>
          <reference field="7" count="1" selected="0">
            <x v="1"/>
          </reference>
        </references>
      </pivotArea>
    </format>
    <format dxfId="80">
      <pivotArea dataOnly="0" labelOnly="1" outline="0" fieldPosition="0">
        <references count="4">
          <reference field="0" count="1" selected="0">
            <x v="24"/>
          </reference>
          <reference field="2" count="1" selected="0">
            <x v="3"/>
          </reference>
          <reference field="3" count="1">
            <x v="0"/>
          </reference>
          <reference field="7" count="1" selected="0">
            <x v="1"/>
          </reference>
        </references>
      </pivotArea>
    </format>
    <format dxfId="79">
      <pivotArea dataOnly="0" labelOnly="1" outline="0" fieldPosition="0">
        <references count="4">
          <reference field="0" count="1" selected="0">
            <x v="25"/>
          </reference>
          <reference field="2" count="1" selected="0">
            <x v="1"/>
          </reference>
          <reference field="3" count="1">
            <x v="3"/>
          </reference>
          <reference field="7" count="1" selected="0">
            <x v="1"/>
          </reference>
        </references>
      </pivotArea>
    </format>
    <format dxfId="78">
      <pivotArea dataOnly="0" labelOnly="1" outline="0" fieldPosition="0">
        <references count="4">
          <reference field="0" count="1" selected="0">
            <x v="2"/>
          </reference>
          <reference field="2" count="1" selected="0">
            <x v="2"/>
          </reference>
          <reference field="3" count="1">
            <x v="0"/>
          </reference>
          <reference field="7" count="1" selected="0">
            <x v="2"/>
          </reference>
        </references>
      </pivotArea>
    </format>
    <format dxfId="77">
      <pivotArea dataOnly="0" labelOnly="1" outline="0" fieldPosition="0">
        <references count="4">
          <reference field="0" count="1" selected="0">
            <x v="13"/>
          </reference>
          <reference field="2" count="1" selected="0">
            <x v="0"/>
          </reference>
          <reference field="3" count="1">
            <x v="2"/>
          </reference>
          <reference field="7" count="1" selected="0">
            <x v="2"/>
          </reference>
        </references>
      </pivotArea>
    </format>
    <format dxfId="76">
      <pivotArea dataOnly="0" labelOnly="1" outline="0" fieldPosition="0">
        <references count="4">
          <reference field="0" count="1" selected="0">
            <x v="18"/>
          </reference>
          <reference field="2" count="1" selected="0">
            <x v="2"/>
          </reference>
          <reference field="3" count="1">
            <x v="0"/>
          </reference>
          <reference field="7" count="1" selected="0">
            <x v="2"/>
          </reference>
        </references>
      </pivotArea>
    </format>
    <format dxfId="75">
      <pivotArea dataOnly="0" labelOnly="1" outline="0" fieldPosition="0">
        <references count="4">
          <reference field="0" count="1" selected="0">
            <x v="19"/>
          </reference>
          <reference field="2" count="1" selected="0">
            <x v="1"/>
          </reference>
          <reference field="3" count="1">
            <x v="2"/>
          </reference>
          <reference field="7" count="1" selected="0">
            <x v="2"/>
          </reference>
        </references>
      </pivotArea>
    </format>
    <format dxfId="74">
      <pivotArea dataOnly="0" labelOnly="1" outline="0" fieldPosition="0">
        <references count="4">
          <reference field="0" count="1" selected="0">
            <x v="10"/>
          </reference>
          <reference field="2" count="1" selected="0">
            <x v="0"/>
          </reference>
          <reference field="3" count="1">
            <x v="3"/>
          </reference>
          <reference field="7" count="1" selected="0">
            <x v="3"/>
          </reference>
        </references>
      </pivotArea>
    </format>
    <format dxfId="73">
      <pivotArea dataOnly="0" labelOnly="1" outline="0" fieldPosition="0">
        <references count="5">
          <reference field="0" count="1" selected="0">
            <x v="1"/>
          </reference>
          <reference field="2" count="1" selected="0">
            <x v="5"/>
          </reference>
          <reference field="3" count="1" selected="0">
            <x v="3"/>
          </reference>
          <reference field="5" count="1">
            <x v="3"/>
          </reference>
          <reference field="7" count="1" selected="0">
            <x v="0"/>
          </reference>
        </references>
      </pivotArea>
    </format>
    <format dxfId="72">
      <pivotArea dataOnly="0" labelOnly="1" outline="0" fieldPosition="0">
        <references count="5">
          <reference field="0" count="1" selected="0">
            <x v="5"/>
          </reference>
          <reference field="2" count="1" selected="0">
            <x v="1"/>
          </reference>
          <reference field="3" count="1" selected="0">
            <x v="0"/>
          </reference>
          <reference field="5" count="1">
            <x v="11"/>
          </reference>
          <reference field="7" count="1" selected="0">
            <x v="0"/>
          </reference>
        </references>
      </pivotArea>
    </format>
    <format dxfId="71">
      <pivotArea dataOnly="0" labelOnly="1" outline="0" fieldPosition="0">
        <references count="5">
          <reference field="0" count="1" selected="0">
            <x v="6"/>
          </reference>
          <reference field="2" count="1" selected="0">
            <x v="3"/>
          </reference>
          <reference field="3" count="1" selected="0">
            <x v="2"/>
          </reference>
          <reference field="5" count="1">
            <x v="12"/>
          </reference>
          <reference field="7" count="1" selected="0">
            <x v="0"/>
          </reference>
        </references>
      </pivotArea>
    </format>
    <format dxfId="70">
      <pivotArea dataOnly="0" labelOnly="1" outline="0" fieldPosition="0">
        <references count="5">
          <reference field="0" count="1" selected="0">
            <x v="15"/>
          </reference>
          <reference field="2" count="1" selected="0">
            <x v="2"/>
          </reference>
          <reference field="3" count="1" selected="0">
            <x v="3"/>
          </reference>
          <reference field="5" count="1">
            <x v="2"/>
          </reference>
          <reference field="7" count="1" selected="0">
            <x v="0"/>
          </reference>
        </references>
      </pivotArea>
    </format>
    <format dxfId="69">
      <pivotArea dataOnly="0" labelOnly="1" outline="0" fieldPosition="0">
        <references count="5">
          <reference field="0" count="1" selected="0">
            <x v="21"/>
          </reference>
          <reference field="2" count="1" selected="0">
            <x v="2"/>
          </reference>
          <reference field="3" count="1" selected="0">
            <x v="0"/>
          </reference>
          <reference field="5" count="1">
            <x v="11"/>
          </reference>
          <reference field="7" count="1" selected="0">
            <x v="0"/>
          </reference>
        </references>
      </pivotArea>
    </format>
    <format dxfId="68">
      <pivotArea dataOnly="0" labelOnly="1" outline="0" fieldPosition="0">
        <references count="5">
          <reference field="0" count="1" selected="0">
            <x v="4"/>
          </reference>
          <reference field="2" count="1" selected="0">
            <x v="6"/>
          </reference>
          <reference field="3" count="1" selected="0">
            <x v="0"/>
          </reference>
          <reference field="5" count="1">
            <x v="16"/>
          </reference>
          <reference field="7" count="1" selected="0">
            <x v="1"/>
          </reference>
        </references>
      </pivotArea>
    </format>
    <format dxfId="67">
      <pivotArea dataOnly="0" labelOnly="1" outline="0" fieldPosition="0">
        <references count="5">
          <reference field="0" count="1" selected="0">
            <x v="7"/>
          </reference>
          <reference field="2" count="1" selected="0">
            <x v="0"/>
          </reference>
          <reference field="3" count="1" selected="0">
            <x v="3"/>
          </reference>
          <reference field="5" count="1">
            <x v="13"/>
          </reference>
          <reference field="7" count="1" selected="0">
            <x v="1"/>
          </reference>
        </references>
      </pivotArea>
    </format>
    <format dxfId="66">
      <pivotArea dataOnly="0" labelOnly="1" outline="0" fieldPosition="0">
        <references count="5">
          <reference field="0" count="1" selected="0">
            <x v="8"/>
          </reference>
          <reference field="2" count="1" selected="0">
            <x v="2"/>
          </reference>
          <reference field="3" count="1" selected="0">
            <x v="3"/>
          </reference>
          <reference field="5" count="1">
            <x v="15"/>
          </reference>
          <reference field="7" count="1" selected="0">
            <x v="1"/>
          </reference>
        </references>
      </pivotArea>
    </format>
    <format dxfId="65">
      <pivotArea dataOnly="0" labelOnly="1" outline="0" fieldPosition="0">
        <references count="5">
          <reference field="0" count="1" selected="0">
            <x v="14"/>
          </reference>
          <reference field="2" count="1" selected="0">
            <x v="3"/>
          </reference>
          <reference field="3" count="1" selected="0">
            <x v="2"/>
          </reference>
          <reference field="5" count="1">
            <x v="14"/>
          </reference>
          <reference field="7" count="1" selected="0">
            <x v="1"/>
          </reference>
        </references>
      </pivotArea>
    </format>
    <format dxfId="64">
      <pivotArea dataOnly="0" labelOnly="1" outline="0" fieldPosition="0">
        <references count="5">
          <reference field="0" count="1" selected="0">
            <x v="16"/>
          </reference>
          <reference field="2" count="1" selected="0">
            <x v="1"/>
          </reference>
          <reference field="3" count="1" selected="0">
            <x v="3"/>
          </reference>
          <reference field="5" count="1">
            <x v="1"/>
          </reference>
          <reference field="7" count="1" selected="0">
            <x v="1"/>
          </reference>
        </references>
      </pivotArea>
    </format>
    <format dxfId="63">
      <pivotArea dataOnly="0" labelOnly="1" outline="0" fieldPosition="0">
        <references count="5">
          <reference field="0" count="1" selected="0">
            <x v="17"/>
          </reference>
          <reference field="2" count="1" selected="0">
            <x v="0"/>
          </reference>
          <reference field="3" count="1" selected="0">
            <x v="2"/>
          </reference>
          <reference field="5" count="1">
            <x v="5"/>
          </reference>
          <reference field="7" count="1" selected="0">
            <x v="1"/>
          </reference>
        </references>
      </pivotArea>
    </format>
    <format dxfId="62">
      <pivotArea dataOnly="0" labelOnly="1" outline="0" fieldPosition="0">
        <references count="5">
          <reference field="0" count="1" selected="0">
            <x v="20"/>
          </reference>
          <reference field="2" count="1" selected="0">
            <x v="0"/>
          </reference>
          <reference field="3" count="1" selected="0">
            <x v="2"/>
          </reference>
          <reference field="5" count="1">
            <x v="10"/>
          </reference>
          <reference field="7" count="1" selected="0">
            <x v="1"/>
          </reference>
        </references>
      </pivotArea>
    </format>
    <format dxfId="61">
      <pivotArea dataOnly="0" labelOnly="1" outline="0" fieldPosition="0">
        <references count="5">
          <reference field="0" count="1" selected="0">
            <x v="23"/>
          </reference>
          <reference field="2" count="1" selected="0">
            <x v="0"/>
          </reference>
          <reference field="3" count="1" selected="0">
            <x v="3"/>
          </reference>
          <reference field="5" count="1">
            <x v="13"/>
          </reference>
          <reference field="7" count="1" selected="0">
            <x v="1"/>
          </reference>
        </references>
      </pivotArea>
    </format>
    <format dxfId="60">
      <pivotArea dataOnly="0" labelOnly="1" outline="0" fieldPosition="0">
        <references count="5">
          <reference field="0" count="1" selected="0">
            <x v="24"/>
          </reference>
          <reference field="2" count="1" selected="0">
            <x v="3"/>
          </reference>
          <reference field="3" count="1" selected="0">
            <x v="0"/>
          </reference>
          <reference field="5" count="1">
            <x v="15"/>
          </reference>
          <reference field="7" count="1" selected="0">
            <x v="1"/>
          </reference>
        </references>
      </pivotArea>
    </format>
    <format dxfId="59">
      <pivotArea dataOnly="0" labelOnly="1" outline="0" fieldPosition="0">
        <references count="5">
          <reference field="0" count="1" selected="0">
            <x v="25"/>
          </reference>
          <reference field="2" count="1" selected="0">
            <x v="1"/>
          </reference>
          <reference field="3" count="1" selected="0">
            <x v="3"/>
          </reference>
          <reference field="5" count="1">
            <x v="1"/>
          </reference>
          <reference field="7" count="1" selected="0">
            <x v="1"/>
          </reference>
        </references>
      </pivotArea>
    </format>
    <format dxfId="58">
      <pivotArea dataOnly="0" labelOnly="1" outline="0" fieldPosition="0">
        <references count="5">
          <reference field="0" count="1" selected="0">
            <x v="2"/>
          </reference>
          <reference field="2" count="1" selected="0">
            <x v="2"/>
          </reference>
          <reference field="3" count="1" selected="0">
            <x v="0"/>
          </reference>
          <reference field="5" count="1">
            <x v="0"/>
          </reference>
          <reference field="7" count="1" selected="0">
            <x v="2"/>
          </reference>
        </references>
      </pivotArea>
    </format>
    <format dxfId="57">
      <pivotArea dataOnly="0" labelOnly="1" outline="0" fieldPosition="0">
        <references count="5">
          <reference field="0" count="1" selected="0">
            <x v="13"/>
          </reference>
          <reference field="2" count="1" selected="0">
            <x v="0"/>
          </reference>
          <reference field="3" count="1" selected="0">
            <x v="2"/>
          </reference>
          <reference field="5" count="1">
            <x v="8"/>
          </reference>
          <reference field="7" count="1" selected="0">
            <x v="2"/>
          </reference>
        </references>
      </pivotArea>
    </format>
    <format dxfId="56">
      <pivotArea dataOnly="0" labelOnly="1" outline="0" fieldPosition="0">
        <references count="5">
          <reference field="0" count="1" selected="0">
            <x v="18"/>
          </reference>
          <reference field="2" count="1" selected="0">
            <x v="2"/>
          </reference>
          <reference field="3" count="1" selected="0">
            <x v="0"/>
          </reference>
          <reference field="5" count="1">
            <x v="9"/>
          </reference>
          <reference field="7" count="1" selected="0">
            <x v="2"/>
          </reference>
        </references>
      </pivotArea>
    </format>
    <format dxfId="55">
      <pivotArea dataOnly="0" labelOnly="1" outline="0" fieldPosition="0">
        <references count="5">
          <reference field="0" count="1" selected="0">
            <x v="19"/>
          </reference>
          <reference field="2" count="1" selected="0">
            <x v="1"/>
          </reference>
          <reference field="3" count="1" selected="0">
            <x v="2"/>
          </reference>
          <reference field="5" count="1">
            <x v="4"/>
          </reference>
          <reference field="7" count="1" selected="0">
            <x v="2"/>
          </reference>
        </references>
      </pivotArea>
    </format>
    <format dxfId="54">
      <pivotArea dataOnly="0" labelOnly="1" outline="0" fieldPosition="0">
        <references count="5">
          <reference field="0" count="1" selected="0">
            <x v="22"/>
          </reference>
          <reference field="2" count="1" selected="0">
            <x v="1"/>
          </reference>
          <reference field="3" count="1" selected="0">
            <x v="2"/>
          </reference>
          <reference field="5" count="1">
            <x v="12"/>
          </reference>
          <reference field="7" count="1" selected="0">
            <x v="2"/>
          </reference>
        </references>
      </pivotArea>
    </format>
    <format dxfId="53">
      <pivotArea dataOnly="0" labelOnly="1" outline="0" fieldPosition="0">
        <references count="5">
          <reference field="0" count="1" selected="0">
            <x v="3"/>
          </reference>
          <reference field="2" count="1" selected="0">
            <x v="1"/>
          </reference>
          <reference field="3" count="1" selected="0">
            <x v="2"/>
          </reference>
          <reference field="5" count="1">
            <x v="4"/>
          </reference>
          <reference field="7" count="1" selected="0">
            <x v="3"/>
          </reference>
        </references>
      </pivotArea>
    </format>
    <format dxfId="52">
      <pivotArea dataOnly="0" labelOnly="1" outline="0" fieldPosition="0">
        <references count="5">
          <reference field="0" count="1" selected="0">
            <x v="10"/>
          </reference>
          <reference field="2" count="1" selected="0">
            <x v="0"/>
          </reference>
          <reference field="3" count="1" selected="0">
            <x v="3"/>
          </reference>
          <reference field="5" count="1">
            <x v="15"/>
          </reference>
          <reference field="7" count="1" selected="0">
            <x v="3"/>
          </reference>
        </references>
      </pivotArea>
    </format>
    <format dxfId="51">
      <pivotArea dataOnly="0" labelOnly="1" outline="0" fieldPosition="0">
        <references count="5">
          <reference field="0" count="1" selected="0">
            <x v="11"/>
          </reference>
          <reference field="2" count="1" selected="0">
            <x v="2"/>
          </reference>
          <reference field="3" count="1" selected="0">
            <x v="3"/>
          </reference>
          <reference field="5" count="1">
            <x v="6"/>
          </reference>
          <reference field="7" count="1" selected="0">
            <x v="3"/>
          </reference>
        </references>
      </pivotArea>
    </format>
    <format dxfId="50">
      <pivotArea dataOnly="0" labelOnly="1" outline="0" fieldPosition="0">
        <references count="5">
          <reference field="0" count="1" selected="0">
            <x v="12"/>
          </reference>
          <reference field="2" count="1" selected="0">
            <x v="1"/>
          </reference>
          <reference field="3" count="1" selected="0">
            <x v="3"/>
          </reference>
          <reference field="5" count="1">
            <x v="7"/>
          </reference>
          <reference field="7" count="1" selected="0">
            <x v="3"/>
          </reference>
        </references>
      </pivotArea>
    </format>
  </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5000000}" name="Dashboard_Ueberfaellig" cacheId="0" applyNumberFormats="0" applyBorderFormats="0" applyFontFormats="0" applyPatternFormats="0" applyAlignmentFormats="0" applyWidthHeightFormats="1" dataCaption="Valeurs" grandTotalCaption="Summe" updatedVersion="7" minRefreshableVersion="3" itemPrintTitles="1" createdVersion="6" indent="0" outline="1" outlineData="1" multipleFieldFilters="0" chartFormat="13" rowHeaderCaption="Überfällig">
  <location ref="J5:K8" firstHeaderRow="1" firstDataRow="1" firstDataCol="1"/>
  <pivotFields count="11">
    <pivotField showAll="0"/>
    <pivotField showAll="0"/>
    <pivotField showAll="0"/>
    <pivotField showAll="0"/>
    <pivotField numFmtId="179" showAll="0"/>
    <pivotField numFmtId="179" showAll="0"/>
    <pivotField numFmtId="3" showAll="0"/>
    <pivotField showAll="0"/>
    <pivotField numFmtId="9" showAll="0"/>
    <pivotField axis="axisRow" dataField="1" showAll="0">
      <items count="3">
        <item x="1"/>
        <item x="0"/>
        <item t="default"/>
      </items>
    </pivotField>
    <pivotField numFmtId="3" showAll="0"/>
  </pivotFields>
  <rowFields count="1">
    <field x="9"/>
  </rowFields>
  <rowItems count="3">
    <i>
      <x/>
    </i>
    <i>
      <x v="1"/>
    </i>
    <i t="grand">
      <x/>
    </i>
  </rowItems>
  <colItems count="1">
    <i/>
  </colItems>
  <dataFields count="1">
    <dataField name="Anzahl Überfällig" fld="9" subtotal="count" baseField="9" baseItem="0"/>
  </dataFields>
  <formats count="3">
    <format dxfId="15">
      <pivotArea field="9" type="button" dataOnly="0" labelOnly="1" outline="0" axis="axisRow" fieldPosition="0"/>
    </format>
    <format dxfId="14">
      <pivotArea dataOnly="0" labelOnly="1" outline="0" axis="axisValues" fieldPosition="0"/>
    </format>
    <format dxfId="13">
      <pivotArea dataOnly="0" labelOnly="1" grandRow="1" outline="0" fieldPosition="0"/>
    </format>
  </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Dashboard_Status" cacheId="0" applyNumberFormats="0" applyBorderFormats="0" applyFontFormats="0" applyPatternFormats="0" applyAlignmentFormats="0" applyWidthHeightFormats="1" dataCaption="Valeurs" grandTotalCaption="Summe" updatedVersion="7" minRefreshableVersion="3" itemPrintTitles="1" createdVersion="6" indent="0" outline="1" outlineData="1" multipleFieldFilters="0" chartFormat="9" rowHeaderCaption="Status">
  <location ref="B5:C10" firstHeaderRow="1" firstDataRow="1" firstDataCol="1"/>
  <pivotFields count="11">
    <pivotField showAll="0"/>
    <pivotField showAll="0"/>
    <pivotField showAll="0"/>
    <pivotField showAll="0"/>
    <pivotField numFmtId="179" showAll="0"/>
    <pivotField numFmtId="179" showAll="0"/>
    <pivotField numFmtId="3" showAll="0"/>
    <pivotField axis="axisRow" dataField="1" showAll="0">
      <items count="12">
        <item x="0"/>
        <item m="1" x="6"/>
        <item m="1" x="7"/>
        <item m="1" x="9"/>
        <item m="1" x="5"/>
        <item m="1" x="4"/>
        <item x="1"/>
        <item x="2"/>
        <item x="3"/>
        <item m="1" x="10"/>
        <item m="1" x="8"/>
        <item t="default"/>
      </items>
    </pivotField>
    <pivotField numFmtId="9" showAll="0"/>
    <pivotField showAll="0"/>
    <pivotField numFmtId="3" showAll="0"/>
  </pivotFields>
  <rowFields count="1">
    <field x="7"/>
  </rowFields>
  <rowItems count="5">
    <i>
      <x/>
    </i>
    <i>
      <x v="6"/>
    </i>
    <i>
      <x v="7"/>
    </i>
    <i>
      <x v="8"/>
    </i>
    <i t="grand">
      <x/>
    </i>
  </rowItems>
  <colItems count="1">
    <i/>
  </colItems>
  <dataFields count="1">
    <dataField name="Anzahl Status" fld="7" subtotal="count" baseField="7" baseItem="3"/>
  </dataFields>
  <formats count="6">
    <format dxfId="21">
      <pivotArea field="7"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s>
  <chartFormats count="2">
    <chartFormat chart="5" format="4"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Dashboard_MA_Prio" cacheId="0" applyNumberFormats="0" applyBorderFormats="0" applyFontFormats="0" applyPatternFormats="0" applyAlignmentFormats="0" applyWidthHeightFormats="1" dataCaption="Valeurs" grandTotalCaption="Summe" updatedVersion="7" minRefreshableVersion="3" itemPrintTitles="1" createdVersion="6" indent="0" outline="1" outlineData="1" multipleFieldFilters="0" chartFormat="29" rowHeaderCaption="Überfällig" colHeaderCaption="Priorität">
  <location ref="X5:AB13" firstHeaderRow="1" firstDataRow="2" firstDataCol="1"/>
  <pivotFields count="11">
    <pivotField showAll="0"/>
    <pivotField showAll="0"/>
    <pivotField axis="axisRow" showAll="0">
      <items count="16">
        <item m="1" x="14"/>
        <item m="1" x="11"/>
        <item m="1" x="13"/>
        <item m="1" x="8"/>
        <item m="1" x="7"/>
        <item m="1" x="10"/>
        <item m="1" x="12"/>
        <item x="0"/>
        <item x="3"/>
        <item x="2"/>
        <item x="4"/>
        <item x="5"/>
        <item x="1"/>
        <item m="1" x="9"/>
        <item m="1" x="6"/>
        <item t="default"/>
      </items>
    </pivotField>
    <pivotField axis="axisCol" showAll="0">
      <items count="8">
        <item m="1" x="5"/>
        <item m="1" x="6"/>
        <item m="1" x="4"/>
        <item x="1"/>
        <item x="0"/>
        <item x="2"/>
        <item m="1" x="3"/>
        <item t="default"/>
      </items>
    </pivotField>
    <pivotField numFmtId="179" showAll="0"/>
    <pivotField numFmtId="179" showAll="0"/>
    <pivotField numFmtId="3" showAll="0"/>
    <pivotField dataField="1" showAll="0"/>
    <pivotField numFmtId="9" showAll="0"/>
    <pivotField showAll="0"/>
    <pivotField numFmtId="3" showAll="0"/>
  </pivotFields>
  <rowFields count="1">
    <field x="2"/>
  </rowFields>
  <rowItems count="7">
    <i>
      <x v="7"/>
    </i>
    <i>
      <x v="8"/>
    </i>
    <i>
      <x v="9"/>
    </i>
    <i>
      <x v="10"/>
    </i>
    <i>
      <x v="11"/>
    </i>
    <i>
      <x v="12"/>
    </i>
    <i t="grand">
      <x/>
    </i>
  </rowItems>
  <colFields count="1">
    <field x="3"/>
  </colFields>
  <colItems count="4">
    <i>
      <x v="3"/>
    </i>
    <i>
      <x v="4"/>
    </i>
    <i>
      <x v="5"/>
    </i>
    <i t="grand">
      <x/>
    </i>
  </colItems>
  <dataFields count="1">
    <dataField name="Anzahl Status" fld="7" subtotal="count" baseField="2" baseItem="0"/>
  </dataFields>
  <formats count="9">
    <format dxfId="30">
      <pivotArea type="origin" dataOnly="0" labelOnly="1" outline="0" fieldPosition="0"/>
    </format>
    <format dxfId="29">
      <pivotArea type="topRight" dataOnly="0" labelOnly="1" outline="0" offset="B1" fieldPosition="0"/>
    </format>
    <format dxfId="28">
      <pivotArea type="topRight" dataOnly="0" labelOnly="1" outline="0" offset="C1" fieldPosition="0"/>
    </format>
    <format dxfId="27">
      <pivotArea field="3" grandRow="1" outline="0" collapsedLevelsAreSubtotals="1" axis="axisCol" fieldPosition="0">
        <references count="1">
          <reference field="3" count="1" selected="0">
            <x v="0"/>
          </reference>
        </references>
      </pivotArea>
    </format>
    <format dxfId="26">
      <pivotArea field="3" grandRow="1" outline="0" collapsedLevelsAreSubtotals="1" axis="axisCol" fieldPosition="0">
        <references count="1">
          <reference field="3" count="1" selected="0">
            <x v="1"/>
          </reference>
        </references>
      </pivotArea>
    </format>
    <format dxfId="25">
      <pivotArea field="3" grandRow="1" outline="0" collapsedLevelsAreSubtotals="1" axis="axisCol" fieldPosition="0">
        <references count="1">
          <reference field="3" count="1" selected="0">
            <x v="2"/>
          </reference>
        </references>
      </pivotArea>
    </format>
    <format dxfId="24">
      <pivotArea grandRow="1" grandCol="1" outline="0" collapsedLevelsAreSubtotals="1" fieldPosition="0"/>
    </format>
    <format dxfId="23">
      <pivotArea dataOnly="0" labelOnly="1" grandRow="1" outline="0" fieldPosition="0"/>
    </format>
    <format dxfId="22">
      <pivotArea field="2" type="button" dataOnly="0" labelOnly="1" outline="0" axis="axisRow" fieldPosition="0"/>
    </format>
  </formats>
  <chartFormats count="6">
    <chartFormat chart="16" format="0" series="1">
      <pivotArea type="data" outline="0" fieldPosition="0">
        <references count="1">
          <reference field="4294967294" count="1" selected="0">
            <x v="0"/>
          </reference>
        </references>
      </pivotArea>
    </chartFormat>
    <chartFormat chart="18" format="2" series="1">
      <pivotArea type="data" outline="0" fieldPosition="0">
        <references count="1">
          <reference field="4294967294" count="1" selected="0">
            <x v="0"/>
          </reference>
        </references>
      </pivotArea>
    </chartFormat>
    <chartFormat chart="28" format="6" series="1">
      <pivotArea type="data" outline="0" fieldPosition="0">
        <references count="2">
          <reference field="4294967294" count="1" selected="0">
            <x v="0"/>
          </reference>
          <reference field="3" count="1" selected="0">
            <x v="4"/>
          </reference>
        </references>
      </pivotArea>
    </chartFormat>
    <chartFormat chart="28" format="7" series="1">
      <pivotArea type="data" outline="0" fieldPosition="0">
        <references count="2">
          <reference field="4294967294" count="1" selected="0">
            <x v="0"/>
          </reference>
          <reference field="3" count="1" selected="0">
            <x v="3"/>
          </reference>
        </references>
      </pivotArea>
    </chartFormat>
    <chartFormat chart="28" format="8" series="1">
      <pivotArea type="data" outline="0" fieldPosition="0">
        <references count="2">
          <reference field="4294967294" count="1" selected="0">
            <x v="0"/>
          </reference>
          <reference field="3" count="1" selected="0">
            <x v="5"/>
          </reference>
        </references>
      </pivotArea>
    </chartFormat>
    <chartFormat chart="28" format="9" series="1">
      <pivotArea type="data" outline="0" fieldPosition="0">
        <references count="2">
          <reference field="4294967294" count="1" selected="0">
            <x v="0"/>
          </reference>
          <reference field="3" count="1" selected="0">
            <x v="6"/>
          </reference>
        </references>
      </pivotArea>
    </chartFormat>
  </chart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Dashboard_AM_Fortschritt" cacheId="0" applyNumberFormats="0" applyBorderFormats="0" applyFontFormats="0" applyPatternFormats="0" applyAlignmentFormats="0" applyWidthHeightFormats="1" dataCaption="Valeurs" updatedVersion="7" minRefreshableVersion="3" itemPrintTitles="1" createdVersion="6" indent="0" outline="1" outlineData="1" multipleFieldFilters="0" chartFormat="26" rowHeaderCaption="Overdue">
  <location ref="AE5:AE6" firstHeaderRow="1" firstDataRow="1" firstDataCol="0"/>
  <pivotFields count="11">
    <pivotField showAll="0"/>
    <pivotField showAll="0"/>
    <pivotField showAll="0"/>
    <pivotField showAll="0"/>
    <pivotField numFmtId="179" showAll="0"/>
    <pivotField numFmtId="179" showAll="0"/>
    <pivotField numFmtId="3" showAll="0"/>
    <pivotField showAll="0"/>
    <pivotField dataField="1" numFmtId="9" showAll="0"/>
    <pivotField showAll="0"/>
    <pivotField numFmtId="3" showAll="0"/>
  </pivotFields>
  <rowItems count="1">
    <i/>
  </rowItems>
  <colItems count="1">
    <i/>
  </colItems>
  <dataFields count="1">
    <dataField name="Mittelwert Fortschritt (%)" fld="8" subtotal="average" baseField="0" baseItem="0"/>
  </dataFields>
  <formats count="4">
    <format dxfId="34">
      <pivotArea outline="0" collapsedLevelsAreSubtotals="1" fieldPosition="0"/>
    </format>
    <format dxfId="33">
      <pivotArea dataOnly="0" labelOnly="1" outline="0" axis="axisValues" fieldPosition="0"/>
    </format>
    <format dxfId="32">
      <pivotArea outline="0" collapsedLevelsAreSubtotals="1" fieldPosition="0"/>
    </format>
    <format dxfId="31">
      <pivotArea outline="0" collapsedLevelsAreSubtotals="1" fieldPosition="0"/>
    </format>
  </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3000000}" name="Dashboard_Prio" cacheId="0" applyNumberFormats="0" applyBorderFormats="0" applyFontFormats="0" applyPatternFormats="0" applyAlignmentFormats="0" applyWidthHeightFormats="1" dataCaption="Valeurs" grandTotalCaption="Summe" updatedVersion="7" minRefreshableVersion="3" itemPrintTitles="1" createdVersion="6" indent="0" outline="1" outlineData="1" multipleFieldFilters="0" chartFormat="16" rowHeaderCaption="Priorität">
  <location ref="F5:G9" firstHeaderRow="1" firstDataRow="1" firstDataCol="1"/>
  <pivotFields count="11">
    <pivotField showAll="0"/>
    <pivotField showAll="0"/>
    <pivotField showAll="0"/>
    <pivotField axis="axisRow" dataField="1" showAll="0">
      <items count="8">
        <item m="1" x="5"/>
        <item m="1" x="6"/>
        <item m="1" x="4"/>
        <item x="0"/>
        <item x="1"/>
        <item x="2"/>
        <item m="1" x="3"/>
        <item t="default"/>
      </items>
    </pivotField>
    <pivotField numFmtId="179" showAll="0"/>
    <pivotField numFmtId="179" showAll="0"/>
    <pivotField numFmtId="3" showAll="0"/>
    <pivotField showAll="0"/>
    <pivotField numFmtId="9" showAll="0"/>
    <pivotField showAll="0"/>
    <pivotField numFmtId="3" showAll="0"/>
  </pivotFields>
  <rowFields count="1">
    <field x="3"/>
  </rowFields>
  <rowItems count="4">
    <i>
      <x v="3"/>
    </i>
    <i>
      <x v="4"/>
    </i>
    <i>
      <x v="5"/>
    </i>
    <i t="grand">
      <x/>
    </i>
  </rowItems>
  <colItems count="1">
    <i/>
  </colItems>
  <dataFields count="1">
    <dataField name="Anzahl Priorität" fld="3" subtotal="count" baseField="3" baseItem="0"/>
  </dataFields>
  <formats count="3">
    <format dxfId="37">
      <pivotArea field="3" type="button" dataOnly="0" labelOnly="1" outline="0" axis="axisRow" fieldPosition="0"/>
    </format>
    <format dxfId="36">
      <pivotArea dataOnly="0" labelOnly="1" outline="0" axis="axisValues" fieldPosition="0"/>
    </format>
    <format dxfId="35">
      <pivotArea dataOnly="0" labelOnly="1" grandRow="1" outline="0" fieldPosition="0"/>
    </format>
  </formats>
  <chartFormats count="5">
    <chartFormat chart="15" format="8" series="1">
      <pivotArea type="data" outline="0" fieldPosition="0">
        <references count="1">
          <reference field="4294967294" count="1" selected="0">
            <x v="0"/>
          </reference>
        </references>
      </pivotArea>
    </chartFormat>
    <chartFormat chart="15" format="9">
      <pivotArea type="data" outline="0" fieldPosition="0">
        <references count="2">
          <reference field="4294967294" count="1" selected="0">
            <x v="0"/>
          </reference>
          <reference field="3" count="1" selected="0">
            <x v="3"/>
          </reference>
        </references>
      </pivotArea>
    </chartFormat>
    <chartFormat chart="15" format="10">
      <pivotArea type="data" outline="0" fieldPosition="0">
        <references count="2">
          <reference field="4294967294" count="1" selected="0">
            <x v="0"/>
          </reference>
          <reference field="3" count="1" selected="0">
            <x v="4"/>
          </reference>
        </references>
      </pivotArea>
    </chartFormat>
    <chartFormat chart="15" format="11">
      <pivotArea type="data" outline="0" fieldPosition="0">
        <references count="2">
          <reference field="4294967294" count="1" selected="0">
            <x v="0"/>
          </reference>
          <reference field="3" count="1" selected="0">
            <x v="5"/>
          </reference>
        </references>
      </pivotArea>
    </chartFormat>
    <chartFormat chart="15" format="12">
      <pivotArea type="data" outline="0" fieldPosition="0">
        <references count="2">
          <reference field="4294967294" count="1" selected="0">
            <x v="0"/>
          </reference>
          <reference field="3" count="1" selected="0">
            <x v="6"/>
          </reference>
        </references>
      </pivotArea>
    </chartFormat>
  </chart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Dashboard_MA_Status" cacheId="0" applyNumberFormats="0" applyBorderFormats="0" applyFontFormats="0" applyPatternFormats="0" applyAlignmentFormats="0" applyWidthHeightFormats="1" dataCaption="Valeurs" grandTotalCaption="Summe" updatedVersion="7" minRefreshableVersion="3" itemPrintTitles="1" createdVersion="6" indent="0" outline="1" outlineData="1" multipleFieldFilters="0" chartFormat="22" rowHeaderCaption="Überfällig" colHeaderCaption="Status">
  <location ref="N5:S13" firstHeaderRow="1" firstDataRow="2" firstDataCol="1"/>
  <pivotFields count="11">
    <pivotField showAll="0"/>
    <pivotField showAll="0"/>
    <pivotField axis="axisRow" showAll="0">
      <items count="16">
        <item m="1" x="14"/>
        <item m="1" x="11"/>
        <item m="1" x="13"/>
        <item m="1" x="8"/>
        <item m="1" x="7"/>
        <item m="1" x="10"/>
        <item m="1" x="12"/>
        <item x="0"/>
        <item x="3"/>
        <item x="2"/>
        <item x="4"/>
        <item x="5"/>
        <item x="1"/>
        <item m="1" x="9"/>
        <item m="1" x="6"/>
        <item t="default"/>
      </items>
    </pivotField>
    <pivotField showAll="0"/>
    <pivotField numFmtId="179" showAll="0"/>
    <pivotField numFmtId="179" showAll="0"/>
    <pivotField numFmtId="3" showAll="0"/>
    <pivotField axis="axisCol" dataField="1" showAll="0">
      <items count="12">
        <item x="0"/>
        <item m="1" x="6"/>
        <item m="1" x="7"/>
        <item m="1" x="9"/>
        <item m="1" x="5"/>
        <item m="1" x="4"/>
        <item x="1"/>
        <item x="2"/>
        <item x="3"/>
        <item m="1" x="10"/>
        <item m="1" x="8"/>
        <item t="default"/>
      </items>
    </pivotField>
    <pivotField numFmtId="9" showAll="0"/>
    <pivotField showAll="0"/>
    <pivotField numFmtId="3" showAll="0"/>
  </pivotFields>
  <rowFields count="1">
    <field x="2"/>
  </rowFields>
  <rowItems count="7">
    <i>
      <x v="7"/>
    </i>
    <i>
      <x v="8"/>
    </i>
    <i>
      <x v="9"/>
    </i>
    <i>
      <x v="10"/>
    </i>
    <i>
      <x v="11"/>
    </i>
    <i>
      <x v="12"/>
    </i>
    <i t="grand">
      <x/>
    </i>
  </rowItems>
  <colFields count="1">
    <field x="7"/>
  </colFields>
  <colItems count="5">
    <i>
      <x/>
    </i>
    <i>
      <x v="6"/>
    </i>
    <i>
      <x v="7"/>
    </i>
    <i>
      <x v="8"/>
    </i>
    <i t="grand">
      <x/>
    </i>
  </colItems>
  <dataFields count="1">
    <dataField name="Anzahl Status" fld="7" subtotal="count" baseField="2" baseItem="0"/>
  </dataFields>
  <formats count="12">
    <format dxfId="49">
      <pivotArea field="2" type="button" dataOnly="0" labelOnly="1" outline="0" axis="axisRow" fieldPosition="0"/>
    </format>
    <format dxfId="48">
      <pivotArea dataOnly="0" labelOnly="1" fieldPosition="0">
        <references count="1">
          <reference field="7" count="0"/>
        </references>
      </pivotArea>
    </format>
    <format dxfId="47">
      <pivotArea dataOnly="0" labelOnly="1" grandCol="1" outline="0" fieldPosition="0"/>
    </format>
    <format dxfId="46">
      <pivotArea type="origin" dataOnly="0" labelOnly="1" outline="0" fieldPosition="0"/>
    </format>
    <format dxfId="45">
      <pivotArea field="7" type="button" dataOnly="0" labelOnly="1" outline="0" axis="axisCol" fieldPosition="0"/>
    </format>
    <format dxfId="44">
      <pivotArea type="topRight" dataOnly="0" labelOnly="1" outline="0" fieldPosition="0"/>
    </format>
    <format dxfId="43">
      <pivotArea type="origin" dataOnly="0" labelOnly="1" outline="0" fieldPosition="0"/>
    </format>
    <format dxfId="42">
      <pivotArea field="7" type="button" dataOnly="0" labelOnly="1" outline="0" axis="axisCol" fieldPosition="0"/>
    </format>
    <format dxfId="41">
      <pivotArea type="topRight" dataOnly="0" labelOnly="1" outline="0" fieldPosition="0"/>
    </format>
    <format dxfId="40">
      <pivotArea dataOnly="0" labelOnly="1" grandRow="1" outline="0" fieldPosition="0"/>
    </format>
    <format dxfId="39">
      <pivotArea field="7" grandRow="1" outline="0" collapsedLevelsAreSubtotals="1" axis="axisCol" fieldPosition="0">
        <references count="1">
          <reference field="7" count="3" selected="0">
            <x v="1"/>
            <x v="2"/>
            <x v="10"/>
          </reference>
        </references>
      </pivotArea>
    </format>
    <format dxfId="38">
      <pivotArea grandRow="1" grandCol="1" outline="0" collapsedLevelsAreSubtotals="1" fieldPosition="0"/>
    </format>
  </formats>
  <chartFormats count="15">
    <chartFormat chart="16" format="0" series="1">
      <pivotArea type="data" outline="0" fieldPosition="0">
        <references count="1">
          <reference field="4294967294" count="1" selected="0">
            <x v="0"/>
          </reference>
        </references>
      </pivotArea>
    </chartFormat>
    <chartFormat chart="16" format="1" series="1">
      <pivotArea type="data" outline="0" fieldPosition="0">
        <references count="2">
          <reference field="4294967294" count="1" selected="0">
            <x v="0"/>
          </reference>
          <reference field="7" count="1" selected="0">
            <x v="2"/>
          </reference>
        </references>
      </pivotArea>
    </chartFormat>
    <chartFormat chart="16" format="2" series="1">
      <pivotArea type="data" outline="0" fieldPosition="0">
        <references count="2">
          <reference field="4294967294" count="1" selected="0">
            <x v="0"/>
          </reference>
          <reference field="7" count="1" selected="0">
            <x v="1"/>
          </reference>
        </references>
      </pivotArea>
    </chartFormat>
    <chartFormat chart="16" format="3" series="1">
      <pivotArea type="data" outline="0" fieldPosition="0">
        <references count="2">
          <reference field="4294967294" count="1" selected="0">
            <x v="0"/>
          </reference>
          <reference field="7" count="1" selected="0">
            <x v="10"/>
          </reference>
        </references>
      </pivotArea>
    </chartFormat>
    <chartFormat chart="21" format="12" series="1">
      <pivotArea type="data" outline="0" fieldPosition="0">
        <references count="2">
          <reference field="4294967294" count="1" selected="0">
            <x v="0"/>
          </reference>
          <reference field="7" count="1" selected="0">
            <x v="0"/>
          </reference>
        </references>
      </pivotArea>
    </chartFormat>
    <chartFormat chart="21" format="13" series="1">
      <pivotArea type="data" outline="0" fieldPosition="0">
        <references count="2">
          <reference field="4294967294" count="1" selected="0">
            <x v="0"/>
          </reference>
          <reference field="7" count="1" selected="0">
            <x v="1"/>
          </reference>
        </references>
      </pivotArea>
    </chartFormat>
    <chartFormat chart="21" format="14" series="1">
      <pivotArea type="data" outline="0" fieldPosition="0">
        <references count="2">
          <reference field="4294967294" count="1" selected="0">
            <x v="0"/>
          </reference>
          <reference field="7" count="1" selected="0">
            <x v="10"/>
          </reference>
        </references>
      </pivotArea>
    </chartFormat>
    <chartFormat chart="21" format="15" series="1">
      <pivotArea type="data" outline="0" fieldPosition="0">
        <references count="2">
          <reference field="4294967294" count="1" selected="0">
            <x v="0"/>
          </reference>
          <reference field="7" count="1" selected="0">
            <x v="2"/>
          </reference>
        </references>
      </pivotArea>
    </chartFormat>
    <chartFormat chart="21" format="16" series="1">
      <pivotArea type="data" outline="0" fieldPosition="0">
        <references count="2">
          <reference field="4294967294" count="1" selected="0">
            <x v="0"/>
          </reference>
          <reference field="7" count="1" selected="0">
            <x v="3"/>
          </reference>
        </references>
      </pivotArea>
    </chartFormat>
    <chartFormat chart="21" format="17" series="1">
      <pivotArea type="data" outline="0" fieldPosition="0">
        <references count="2">
          <reference field="4294967294" count="1" selected="0">
            <x v="0"/>
          </reference>
          <reference field="7" count="1" selected="0">
            <x v="4"/>
          </reference>
        </references>
      </pivotArea>
    </chartFormat>
    <chartFormat chart="21" format="18" series="1">
      <pivotArea type="data" outline="0" fieldPosition="0">
        <references count="2">
          <reference field="4294967294" count="1" selected="0">
            <x v="0"/>
          </reference>
          <reference field="7" count="1" selected="0">
            <x v="5"/>
          </reference>
        </references>
      </pivotArea>
    </chartFormat>
    <chartFormat chart="21" format="19" series="1">
      <pivotArea type="data" outline="0" fieldPosition="0">
        <references count="2">
          <reference field="4294967294" count="1" selected="0">
            <x v="0"/>
          </reference>
          <reference field="7" count="1" selected="0">
            <x v="9"/>
          </reference>
        </references>
      </pivotArea>
    </chartFormat>
    <chartFormat chart="21" format="20" series="1">
      <pivotArea type="data" outline="0" fieldPosition="0">
        <references count="2">
          <reference field="4294967294" count="1" selected="0">
            <x v="0"/>
          </reference>
          <reference field="7" count="1" selected="0">
            <x v="6"/>
          </reference>
        </references>
      </pivotArea>
    </chartFormat>
    <chartFormat chart="21" format="21" series="1">
      <pivotArea type="data" outline="0" fieldPosition="0">
        <references count="2">
          <reference field="4294967294" count="1" selected="0">
            <x v="0"/>
          </reference>
          <reference field="7" count="1" selected="0">
            <x v="7"/>
          </reference>
        </references>
      </pivotArea>
    </chartFormat>
    <chartFormat chart="21" format="22" series="1">
      <pivotArea type="data" outline="0" fieldPosition="0">
        <references count="2">
          <reference field="4294967294" count="1" selected="0">
            <x v="0"/>
          </reference>
          <reference field="7" count="1" selected="0">
            <x v="8"/>
          </reference>
        </references>
      </pivotArea>
    </chartFormat>
  </chartFormats>
  <pivotTableStyleInfo name="Fimovi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oard__Projektname" xr10:uid="{00000000-0013-0000-FFFF-FFFF01000000}" sourceName="Board-/Projektname">
  <pivotTables>
    <pivotTable tabId="34" name="Kanban"/>
  </pivotTables>
  <data>
    <tabular pivotCacheId="45339704">
      <items count="6">
        <i x="0" s="1"/>
        <i x="1" s="1"/>
        <i x="2" s="1"/>
        <i x="5" s="1" nd="1"/>
        <i x="4" s="1" nd="1"/>
        <i x="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Zugewiesen_an" xr10:uid="{00000000-0013-0000-FFFF-FFFF02000000}" sourceName="Zugewiesen an">
  <pivotTables>
    <pivotTable tabId="34" name="Kanban"/>
  </pivotTables>
  <data>
    <tabular pivotCacheId="45339704">
      <items count="15">
        <i x="5" s="1"/>
        <i x="3" s="1"/>
        <i x="1" s="1"/>
        <i x="0" s="1"/>
        <i x="4" s="1"/>
        <i x="2" s="1"/>
        <i x="14" s="1" nd="1"/>
        <i x="11" s="1" nd="1"/>
        <i x="13" s="1" nd="1"/>
        <i x="10" s="1" nd="1"/>
        <i x="12" s="1" nd="1"/>
        <i x="7" s="1" nd="1"/>
        <i x="8" s="1" nd="1"/>
        <i x="9" s="1" nd="1"/>
        <i x="6"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iorität" xr10:uid="{00000000-0013-0000-FFFF-FFFF03000000}" sourceName="Priorität">
  <pivotTables>
    <pivotTable tabId="34" name="Kanban"/>
  </pivotTables>
  <data>
    <tabular pivotCacheId="45339704">
      <items count="7">
        <i x="1" s="1"/>
        <i x="0" s="1"/>
        <i x="2" s="1"/>
        <i x="5" s="1" nd="1"/>
        <i x="6" s="1" nd="1"/>
        <i x="4" s="1" nd="1"/>
        <i x="3"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Überfällig" xr10:uid="{00000000-0013-0000-FFFF-FFFF04000000}" sourceName="Überfällig">
  <pivotTables>
    <pivotTable tabId="34" name="Kanban"/>
  </pivotTables>
  <data>
    <tabular pivotCacheId="45339704">
      <items count="2">
        <i x="1" s="1"/>
        <i x="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oard-/Projektname" xr10:uid="{00000000-0014-0000-FFFF-FFFF01000000}" cache="Datenschnitt_Board__Projektname" caption="Board-/Projektname" rowHeight="225425"/>
  <slicer name="Zugewiesen an" xr10:uid="{00000000-0014-0000-FFFF-FFFF02000000}" cache="Datenschnitt_Zugewiesen_an" caption="Zugewiesen an" columnCount="2" rowHeight="225425"/>
  <slicer name="Priorität" xr10:uid="{00000000-0014-0000-FFFF-FFFF03000000}" cache="Datenschnitt_Priorität" caption="Priorität" rowHeight="225425"/>
  <slicer name="Überfällig" xr10:uid="{00000000-0014-0000-FFFF-FFFF04000000}" cache="Datenschnitt_Überfällig" caption="Überfällig"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Daten" displayName="tbl_Daten" ref="C5:M22" totalsRowShown="0" headerRowDxfId="401" headerRowBorderDxfId="400" tableBorderDxfId="399" headerRowCellStyle="Tabellen_Ueb">
  <autoFilter ref="C5:M22" xr:uid="{00000000-0009-0000-0100-000001000000}"/>
  <tableColumns count="11">
    <tableColumn id="1" xr3:uid="{00000000-0010-0000-0000-000001000000}" name="Aufgaben" dataDxfId="398" dataCellStyle="Annahme"/>
    <tableColumn id="2" xr3:uid="{00000000-0010-0000-0000-000002000000}" name="Board-/Projektname" dataDxfId="397" dataCellStyle="Annahme"/>
    <tableColumn id="3" xr3:uid="{00000000-0010-0000-0000-000003000000}" name="Zugewiesen an" dataDxfId="396" dataCellStyle="Annahme"/>
    <tableColumn id="4" xr3:uid="{00000000-0010-0000-0000-000004000000}" name="Priorität" dataDxfId="395" dataCellStyle="Annahme"/>
    <tableColumn id="5" xr3:uid="{00000000-0010-0000-0000-000005000000}" name="Startdatum" dataDxfId="394" dataCellStyle="Annahme"/>
    <tableColumn id="6" xr3:uid="{00000000-0010-0000-0000-000006000000}" name="Fälligkeitsdatum" dataDxfId="393" dataCellStyle="Annahme"/>
    <tableColumn id="7" xr3:uid="{00000000-0010-0000-0000-000007000000}" name="Dauer (Tage)" dataDxfId="392" dataCellStyle="InSheet">
      <calculatedColumnFormula>IF(tbl_Daten[[#This Row],[Startdatum]]="","",IF(tbl_Daten[[#This Row],[Fälligkeitsdatum]]="",0,tbl_Daten[[#This Row],[Fälligkeitsdatum]]-tbl_Daten[[#This Row],[Startdatum]]))</calculatedColumnFormula>
    </tableColumn>
    <tableColumn id="8" xr3:uid="{00000000-0010-0000-0000-000008000000}" name="Status" dataDxfId="391" dataCellStyle="Annahme"/>
    <tableColumn id="9" xr3:uid="{00000000-0010-0000-0000-000009000000}" name="Fortschritt (%)" dataDxfId="390" dataCellStyle="Annahme"/>
    <tableColumn id="10" xr3:uid="{00000000-0010-0000-0000-00000A000000}" name="Überfällig" dataDxfId="389" dataCellStyle="InSheet">
      <calculatedColumnFormula>IF(tbl_Daten[[#This Row],[Status]]=Annahmen!$D$17,"Nein",IF(tbl_Daten[[#This Row],[Fälligkeitsdatum]]&lt;heute,"Ja","Nein"))</calculatedColumnFormula>
    </tableColumn>
    <tableColumn id="11" xr3:uid="{00000000-0010-0000-0000-00000B000000}" name="Zeilen-Nr" dataDxfId="388" dataCellStyle="InSheet">
      <calculatedColumnFormula>ROW()</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pport@fimovi.de" TargetMode="External"/><Relationship Id="rId1" Type="http://schemas.openxmlformats.org/officeDocument/2006/relationships/hyperlink" Target="http://www.financial-modelling-videos.d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unicode.org/emoji/charts/full-emoji-list.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imovi_Lizenz">
    <tabColor rgb="FF00B0F0"/>
    <pageSetUpPr fitToPage="1"/>
  </sheetPr>
  <dimension ref="A1:M79"/>
  <sheetViews>
    <sheetView showGridLines="0" showRowColHeaders="0" zoomScaleNormal="100" workbookViewId="0"/>
  </sheetViews>
  <sheetFormatPr baseColWidth="10" defaultColWidth="0" defaultRowHeight="12.75" customHeight="1" zeroHeight="1"/>
  <cols>
    <col min="1" max="1" width="4.5703125" style="276" customWidth="1"/>
    <col min="2" max="2" width="64.28515625" style="276" customWidth="1"/>
    <col min="3" max="3" width="8.7109375" style="276" customWidth="1"/>
    <col min="4" max="4" width="56" style="276" customWidth="1"/>
    <col min="5" max="5" width="8.7109375" style="276" customWidth="1"/>
    <col min="6" max="6" width="64.28515625" style="276" customWidth="1"/>
    <col min="7" max="7" width="4.5703125" style="276" customWidth="1"/>
    <col min="8" max="13" width="0" style="276" hidden="1" customWidth="1"/>
    <col min="14" max="16384" width="11.42578125" style="276" hidden="1"/>
  </cols>
  <sheetData>
    <row r="1" spans="1:7">
      <c r="A1" s="277"/>
      <c r="B1" s="277"/>
      <c r="C1" s="277"/>
      <c r="D1" s="277"/>
      <c r="E1" s="277"/>
      <c r="F1" s="277"/>
      <c r="G1" s="277"/>
    </row>
    <row r="2" spans="1:7">
      <c r="A2" s="277"/>
      <c r="B2" s="136"/>
      <c r="C2" s="136"/>
      <c r="D2" s="136"/>
      <c r="E2" s="136"/>
      <c r="F2" s="136"/>
      <c r="G2" s="278"/>
    </row>
    <row r="3" spans="1:7">
      <c r="A3" s="277"/>
      <c r="B3" s="136"/>
      <c r="G3" s="278"/>
    </row>
    <row r="4" spans="1:7">
      <c r="A4" s="277"/>
      <c r="B4" s="136"/>
      <c r="G4" s="278"/>
    </row>
    <row r="5" spans="1:7">
      <c r="A5" s="277"/>
      <c r="B5" s="136"/>
      <c r="G5" s="278"/>
    </row>
    <row r="6" spans="1:7">
      <c r="A6" s="277"/>
      <c r="B6" s="136"/>
      <c r="G6" s="278"/>
    </row>
    <row r="7" spans="1:7" ht="26.25">
      <c r="A7" s="277"/>
      <c r="B7" s="279" t="s">
        <v>269</v>
      </c>
      <c r="C7" s="280"/>
      <c r="D7" s="280"/>
      <c r="G7" s="278"/>
    </row>
    <row r="8" spans="1:7" ht="18">
      <c r="A8" s="277"/>
      <c r="B8" s="136"/>
      <c r="C8" s="280"/>
      <c r="D8" s="280"/>
      <c r="G8" s="278"/>
    </row>
    <row r="9" spans="1:7" ht="26.25">
      <c r="A9" s="277"/>
      <c r="B9" s="281" t="s">
        <v>271</v>
      </c>
      <c r="C9" s="280"/>
      <c r="D9" s="280"/>
      <c r="G9" s="278"/>
    </row>
    <row r="10" spans="1:7" ht="26.25">
      <c r="A10" s="277"/>
      <c r="B10" s="281" t="s">
        <v>270</v>
      </c>
      <c r="C10" s="280"/>
      <c r="D10" s="280"/>
      <c r="G10" s="278"/>
    </row>
    <row r="11" spans="1:7" ht="26.25">
      <c r="A11" s="277"/>
      <c r="B11" s="281"/>
      <c r="C11" s="280"/>
      <c r="D11" s="280"/>
      <c r="G11" s="278"/>
    </row>
    <row r="12" spans="1:7" ht="18">
      <c r="A12" s="277"/>
      <c r="B12" s="136"/>
      <c r="C12" s="280"/>
      <c r="D12" s="280"/>
      <c r="G12" s="278"/>
    </row>
    <row r="13" spans="1:7" ht="18">
      <c r="A13" s="277"/>
      <c r="B13" s="136"/>
      <c r="C13" s="280"/>
      <c r="D13" s="280"/>
      <c r="G13" s="278"/>
    </row>
    <row r="14" spans="1:7" ht="18">
      <c r="A14" s="277"/>
      <c r="B14" s="136"/>
      <c r="C14" s="280"/>
      <c r="D14" s="280"/>
      <c r="G14" s="278"/>
    </row>
    <row r="15" spans="1:7" ht="18">
      <c r="A15" s="277"/>
      <c r="B15" s="136"/>
      <c r="C15" s="280"/>
      <c r="D15" s="280"/>
      <c r="G15" s="278"/>
    </row>
    <row r="16" spans="1:7" ht="18">
      <c r="A16" s="277"/>
      <c r="B16" s="136"/>
      <c r="C16" s="280"/>
      <c r="D16" s="280"/>
      <c r="G16" s="278"/>
    </row>
    <row r="17" spans="1:7" ht="18">
      <c r="A17" s="277"/>
      <c r="B17" s="136"/>
      <c r="C17" s="280"/>
      <c r="D17" s="280"/>
      <c r="G17" s="278"/>
    </row>
    <row r="18" spans="1:7" ht="18">
      <c r="A18" s="277"/>
      <c r="B18" s="136"/>
      <c r="C18" s="280"/>
      <c r="D18" s="280"/>
      <c r="G18" s="278"/>
    </row>
    <row r="19" spans="1:7" ht="18">
      <c r="A19" s="277"/>
      <c r="B19" s="136"/>
      <c r="C19" s="280"/>
      <c r="D19" s="280"/>
      <c r="G19" s="278"/>
    </row>
    <row r="20" spans="1:7" ht="18">
      <c r="A20" s="277"/>
      <c r="B20" s="136"/>
      <c r="C20" s="280"/>
      <c r="D20" s="280"/>
      <c r="G20" s="278"/>
    </row>
    <row r="21" spans="1:7" ht="18">
      <c r="A21" s="277"/>
      <c r="B21" s="136"/>
      <c r="C21" s="280"/>
      <c r="D21" s="280"/>
      <c r="G21" s="278"/>
    </row>
    <row r="22" spans="1:7">
      <c r="A22" s="277"/>
      <c r="B22" s="277"/>
      <c r="C22" s="277"/>
      <c r="D22" s="277"/>
      <c r="E22" s="277"/>
      <c r="F22" s="277"/>
      <c r="G22" s="277"/>
    </row>
    <row r="23" spans="1:7">
      <c r="A23" s="277"/>
      <c r="B23" s="277"/>
      <c r="C23" s="277"/>
      <c r="D23" s="277"/>
      <c r="E23" s="277"/>
      <c r="F23" s="277"/>
      <c r="G23" s="277"/>
    </row>
    <row r="24" spans="1:7" ht="18" customHeight="1">
      <c r="A24" s="277"/>
      <c r="B24" s="277"/>
      <c r="C24" s="277"/>
      <c r="D24" s="277"/>
      <c r="E24" s="277"/>
      <c r="F24" s="277"/>
      <c r="G24" s="277"/>
    </row>
    <row r="25" spans="1:7" ht="18" customHeight="1">
      <c r="A25" s="277"/>
      <c r="B25" s="282"/>
      <c r="C25" s="283"/>
      <c r="D25" s="282"/>
      <c r="E25" s="284"/>
      <c r="F25" s="282"/>
      <c r="G25" s="278"/>
    </row>
    <row r="26" spans="1:7" ht="18" customHeight="1">
      <c r="A26" s="277"/>
      <c r="B26" s="282"/>
      <c r="C26" s="283"/>
      <c r="D26" s="282"/>
      <c r="E26" s="284"/>
      <c r="F26" s="282"/>
      <c r="G26" s="278"/>
    </row>
    <row r="27" spans="1:7" ht="18" customHeight="1">
      <c r="A27" s="277"/>
      <c r="B27" s="282"/>
      <c r="C27" s="283"/>
      <c r="D27" s="282"/>
      <c r="E27" s="284"/>
      <c r="F27" s="282"/>
      <c r="G27" s="278"/>
    </row>
    <row r="28" spans="1:7" ht="18" customHeight="1">
      <c r="A28" s="277"/>
      <c r="B28" s="282"/>
      <c r="C28" s="283"/>
      <c r="D28" s="282"/>
      <c r="E28" s="284"/>
      <c r="F28" s="282"/>
      <c r="G28" s="278"/>
    </row>
    <row r="29" spans="1:7" ht="18" customHeight="1">
      <c r="A29" s="277"/>
      <c r="B29" s="282"/>
      <c r="C29" s="283"/>
      <c r="D29" s="282"/>
      <c r="E29" s="284"/>
      <c r="F29" s="282"/>
      <c r="G29" s="278"/>
    </row>
    <row r="30" spans="1:7" ht="18" customHeight="1">
      <c r="A30" s="277"/>
      <c r="B30" s="282"/>
      <c r="C30" s="283"/>
      <c r="D30" s="282"/>
      <c r="E30" s="284"/>
      <c r="F30" s="282"/>
      <c r="G30" s="278"/>
    </row>
    <row r="31" spans="1:7" ht="18" customHeight="1">
      <c r="A31" s="277"/>
      <c r="B31" s="282"/>
      <c r="C31" s="283"/>
      <c r="D31" s="282"/>
      <c r="E31" s="284"/>
      <c r="F31" s="282"/>
      <c r="G31" s="278"/>
    </row>
    <row r="32" spans="1:7" ht="18" customHeight="1">
      <c r="A32" s="277"/>
      <c r="B32" s="282"/>
      <c r="C32" s="283"/>
      <c r="D32" s="282"/>
      <c r="E32" s="284"/>
      <c r="F32" s="282"/>
      <c r="G32" s="278"/>
    </row>
    <row r="33" spans="1:7" ht="18" customHeight="1">
      <c r="A33" s="277"/>
      <c r="B33" s="282"/>
      <c r="C33" s="283"/>
      <c r="D33" s="282"/>
      <c r="E33" s="284"/>
      <c r="F33" s="282"/>
      <c r="G33" s="278"/>
    </row>
    <row r="34" spans="1:7" ht="18" customHeight="1">
      <c r="A34" s="277"/>
      <c r="B34" s="282"/>
      <c r="C34" s="283"/>
      <c r="D34" s="282"/>
      <c r="E34" s="284"/>
      <c r="F34" s="282"/>
      <c r="G34" s="278"/>
    </row>
    <row r="35" spans="1:7" ht="18" customHeight="1">
      <c r="A35" s="277"/>
      <c r="B35" s="282"/>
      <c r="C35" s="283"/>
      <c r="D35" s="282"/>
      <c r="E35" s="284"/>
      <c r="F35" s="282"/>
      <c r="G35" s="278"/>
    </row>
    <row r="36" spans="1:7" ht="18" customHeight="1">
      <c r="A36" s="277"/>
      <c r="B36" s="282"/>
      <c r="C36" s="283"/>
      <c r="D36" s="282"/>
      <c r="E36" s="284"/>
      <c r="F36" s="282"/>
      <c r="G36" s="278"/>
    </row>
    <row r="37" spans="1:7" ht="18" customHeight="1">
      <c r="A37" s="277"/>
      <c r="B37" s="282"/>
      <c r="C37" s="283"/>
      <c r="D37" s="282"/>
      <c r="E37" s="284"/>
      <c r="F37" s="282"/>
      <c r="G37" s="278"/>
    </row>
    <row r="38" spans="1:7" ht="18" customHeight="1">
      <c r="A38" s="277"/>
      <c r="B38" s="282"/>
      <c r="C38" s="283"/>
      <c r="D38" s="282"/>
      <c r="E38" s="284"/>
      <c r="F38" s="282"/>
      <c r="G38" s="278"/>
    </row>
    <row r="39" spans="1:7" ht="18" customHeight="1">
      <c r="A39" s="277"/>
      <c r="B39" s="282"/>
      <c r="C39" s="283"/>
      <c r="D39" s="282"/>
      <c r="E39" s="284"/>
      <c r="F39" s="282"/>
      <c r="G39" s="278"/>
    </row>
    <row r="40" spans="1:7" ht="18" customHeight="1">
      <c r="A40" s="277"/>
      <c r="B40" s="278"/>
      <c r="C40" s="285"/>
      <c r="D40" s="278"/>
      <c r="E40" s="285"/>
      <c r="F40" s="278"/>
      <c r="G40" s="278"/>
    </row>
    <row r="41" spans="1:7" ht="18" hidden="1" customHeight="1">
      <c r="A41" s="277"/>
      <c r="B41" s="277"/>
      <c r="C41" s="277"/>
      <c r="D41" s="277"/>
      <c r="E41" s="277"/>
      <c r="F41" s="277"/>
      <c r="G41" s="277"/>
    </row>
    <row r="42" spans="1:7" ht="18" hidden="1" customHeight="1"/>
    <row r="43" spans="1:7" ht="18" hidden="1" customHeight="1"/>
    <row r="44" spans="1:7" ht="18" hidden="1" customHeight="1"/>
    <row r="67" ht="18.75" hidden="1" customHeight="1"/>
    <row r="68" ht="18.75" hidden="1" customHeight="1"/>
    <row r="69" ht="18.75" hidden="1" customHeight="1"/>
    <row r="70" ht="18.75" hidden="1" customHeight="1"/>
    <row r="71" ht="18.75" hidden="1" customHeight="1"/>
    <row r="72" ht="18.75" hidden="1" customHeight="1"/>
    <row r="73" ht="18.75" hidden="1" customHeight="1"/>
    <row r="74" ht="18.75" hidden="1" customHeight="1"/>
    <row r="75" ht="18.75" hidden="1" customHeight="1"/>
    <row r="76" ht="18.75" hidden="1" customHeight="1"/>
    <row r="77" ht="18.75" hidden="1" customHeight="1"/>
    <row r="78" ht="18.75" hidden="1" customHeight="1"/>
    <row r="79" ht="23.25" hidden="1" customHeight="1"/>
  </sheetData>
  <sheetProtection algorithmName="SHA-512" hashValue="Tu+eFiQI5MgX3Ul4wlJPy+NN5JkbqxMg4jFzwo4P/NSGZ94BCbfcmFfhLr0xb3mfx4yf3Uj5rhfML9cyDSTJrQ==" saltValue="7BdCiavPt3viuTbHIzh32w==" spinCount="100000" sheet="1" objects="1" scenarios="1"/>
  <printOptions horizontalCentered="1"/>
  <pageMargins left="0.70866141732283472" right="0.70866141732283472" top="0.78740157480314965" bottom="0.78740157480314965"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36D4-9AF4-4627-AA5A-A06C2DA3C988}">
  <sheetPr>
    <tabColor rgb="FF00B0F0"/>
    <pageSetUpPr fitToPage="1"/>
  </sheetPr>
  <dimension ref="A1:O77"/>
  <sheetViews>
    <sheetView showGridLines="0" showRowColHeaders="0" zoomScaleNormal="100" workbookViewId="0"/>
  </sheetViews>
  <sheetFormatPr baseColWidth="10" defaultColWidth="0" defaultRowHeight="0" customHeight="1" zeroHeight="1"/>
  <cols>
    <col min="1" max="2" width="2.85546875" style="65" customWidth="1"/>
    <col min="3" max="12" width="11.42578125" style="65" customWidth="1"/>
    <col min="13" max="14" width="2.85546875" style="65" customWidth="1"/>
    <col min="15" max="15" width="0" style="65" hidden="1" customWidth="1"/>
    <col min="16" max="16384" width="11.42578125" style="65" hidden="1"/>
  </cols>
  <sheetData>
    <row r="1" spans="1:14" ht="13.5" thickBot="1">
      <c r="A1" s="66"/>
      <c r="B1" s="66"/>
      <c r="C1" s="66"/>
      <c r="D1" s="66"/>
      <c r="E1" s="66"/>
      <c r="F1" s="66"/>
      <c r="G1" s="66"/>
      <c r="H1" s="66"/>
      <c r="I1" s="66"/>
      <c r="J1" s="66"/>
      <c r="K1" s="66"/>
      <c r="L1" s="66"/>
      <c r="M1" s="66"/>
      <c r="N1" s="66"/>
    </row>
    <row r="2" spans="1:14" ht="13.5" thickTop="1">
      <c r="A2" s="66"/>
      <c r="B2" s="67"/>
      <c r="C2" s="68"/>
      <c r="D2" s="68"/>
      <c r="E2" s="68"/>
      <c r="F2" s="68"/>
      <c r="G2" s="68"/>
      <c r="H2" s="68"/>
      <c r="I2" s="68"/>
      <c r="J2" s="68"/>
      <c r="K2" s="68"/>
      <c r="L2" s="68"/>
      <c r="M2" s="69"/>
      <c r="N2" s="66"/>
    </row>
    <row r="3" spans="1:14" ht="33" customHeight="1">
      <c r="A3" s="66"/>
      <c r="B3" s="70"/>
      <c r="C3" s="89"/>
      <c r="D3" s="89"/>
      <c r="E3" s="89"/>
      <c r="F3" s="89"/>
      <c r="G3" s="89"/>
      <c r="H3" s="89"/>
      <c r="I3" s="89"/>
      <c r="J3" s="89"/>
      <c r="K3" s="89"/>
      <c r="L3" s="89"/>
      <c r="M3" s="73"/>
      <c r="N3" s="66"/>
    </row>
    <row r="4" spans="1:14" ht="33" customHeight="1">
      <c r="A4" s="66"/>
      <c r="B4" s="70"/>
      <c r="C4" s="89"/>
      <c r="D4" s="71" t="s">
        <v>140</v>
      </c>
      <c r="E4" s="89"/>
      <c r="F4" s="89"/>
      <c r="G4" s="89"/>
      <c r="H4" s="89"/>
      <c r="I4" s="89"/>
      <c r="J4" s="89"/>
      <c r="K4" s="89"/>
      <c r="L4" s="89"/>
      <c r="M4" s="73"/>
      <c r="N4" s="66"/>
    </row>
    <row r="5" spans="1:14" ht="33" customHeight="1">
      <c r="A5" s="66"/>
      <c r="B5" s="70"/>
      <c r="C5" s="89"/>
      <c r="D5" s="89"/>
      <c r="E5" s="89"/>
      <c r="F5" s="89"/>
      <c r="G5" s="89"/>
      <c r="H5" s="89"/>
      <c r="I5" s="89"/>
      <c r="J5" s="89"/>
      <c r="K5" s="89"/>
      <c r="L5" s="89"/>
      <c r="M5" s="73"/>
      <c r="N5" s="66"/>
    </row>
    <row r="6" spans="1:14" ht="12.75">
      <c r="A6" s="66"/>
      <c r="B6" s="70"/>
      <c r="C6" s="74"/>
      <c r="D6" s="74"/>
      <c r="E6" s="72"/>
      <c r="F6" s="72"/>
      <c r="G6" s="72"/>
      <c r="H6" s="72"/>
      <c r="I6" s="72"/>
      <c r="J6" s="72"/>
      <c r="K6" s="72"/>
      <c r="L6" s="72"/>
      <c r="M6" s="73"/>
      <c r="N6" s="66"/>
    </row>
    <row r="7" spans="1:14" ht="12.75">
      <c r="A7" s="66"/>
      <c r="B7" s="75"/>
      <c r="C7" s="76"/>
      <c r="D7" s="76"/>
      <c r="E7" s="76"/>
      <c r="F7" s="76"/>
      <c r="G7" s="76"/>
      <c r="H7" s="76"/>
      <c r="I7" s="76"/>
      <c r="J7" s="76"/>
      <c r="K7" s="76"/>
      <c r="L7" s="76"/>
      <c r="M7" s="77"/>
      <c r="N7" s="66"/>
    </row>
    <row r="8" spans="1:14" ht="12.75">
      <c r="A8" s="66"/>
      <c r="B8" s="70"/>
      <c r="D8" s="64"/>
      <c r="E8" s="64"/>
      <c r="F8" s="64"/>
      <c r="G8" s="64"/>
      <c r="H8" s="64"/>
      <c r="I8" s="64"/>
      <c r="J8" s="64"/>
      <c r="K8" s="64"/>
      <c r="L8" s="64"/>
      <c r="M8" s="78"/>
      <c r="N8" s="66"/>
    </row>
    <row r="9" spans="1:14" ht="26.25">
      <c r="A9" s="66"/>
      <c r="B9" s="70"/>
      <c r="C9" s="64"/>
      <c r="D9" s="79" t="s">
        <v>268</v>
      </c>
      <c r="E9" s="64"/>
      <c r="F9" s="64"/>
      <c r="G9" s="64"/>
      <c r="H9" s="64"/>
      <c r="I9" s="64"/>
      <c r="J9" s="64"/>
      <c r="K9" s="64"/>
      <c r="L9" s="64"/>
      <c r="M9" s="78"/>
      <c r="N9" s="66"/>
    </row>
    <row r="10" spans="1:14" ht="26.25">
      <c r="A10" s="66"/>
      <c r="B10" s="70"/>
      <c r="C10" s="113"/>
      <c r="D10" s="192" t="s">
        <v>227</v>
      </c>
      <c r="E10" s="193"/>
      <c r="F10" s="193"/>
      <c r="G10" s="193"/>
      <c r="H10" s="113"/>
      <c r="I10" s="64"/>
      <c r="J10" s="64"/>
      <c r="K10" s="64"/>
      <c r="L10" s="64"/>
      <c r="M10" s="78"/>
      <c r="N10" s="66"/>
    </row>
    <row r="11" spans="1:14" ht="26.25">
      <c r="A11" s="66"/>
      <c r="B11" s="70"/>
      <c r="C11" s="113"/>
      <c r="D11" s="192"/>
      <c r="E11" s="193"/>
      <c r="F11" s="193"/>
      <c r="G11" s="193"/>
      <c r="H11" s="113"/>
      <c r="I11" s="64"/>
      <c r="J11" s="64"/>
      <c r="K11" s="64"/>
      <c r="L11" s="64"/>
      <c r="M11" s="78"/>
      <c r="N11" s="66"/>
    </row>
    <row r="12" spans="1:14" ht="12.75">
      <c r="A12" s="66"/>
      <c r="B12" s="70"/>
      <c r="C12" s="64"/>
      <c r="D12" s="64"/>
      <c r="E12" s="64"/>
      <c r="F12" s="64"/>
      <c r="G12" s="64"/>
      <c r="H12" s="64"/>
      <c r="I12" s="64"/>
      <c r="J12" s="64"/>
      <c r="K12" s="64"/>
      <c r="L12" s="64"/>
      <c r="M12" s="78"/>
      <c r="N12" s="66"/>
    </row>
    <row r="13" spans="1:14" ht="12.75">
      <c r="A13" s="66"/>
      <c r="B13" s="70"/>
      <c r="C13" s="64"/>
      <c r="D13" s="64"/>
      <c r="E13" s="64"/>
      <c r="F13" s="64"/>
      <c r="G13" s="64"/>
      <c r="H13" s="64"/>
      <c r="I13" s="64"/>
      <c r="J13" s="64"/>
      <c r="K13" s="64"/>
      <c r="L13" s="64"/>
      <c r="M13" s="78"/>
      <c r="N13" s="66"/>
    </row>
    <row r="14" spans="1:14" ht="28.5">
      <c r="A14" s="66"/>
      <c r="B14" s="75"/>
      <c r="C14" s="80" t="s">
        <v>128</v>
      </c>
      <c r="D14" s="81"/>
      <c r="E14" s="81"/>
      <c r="F14" s="76"/>
      <c r="G14" s="76"/>
      <c r="H14" s="76"/>
      <c r="I14" s="76"/>
      <c r="J14" s="76"/>
      <c r="K14" s="76"/>
      <c r="L14" s="76"/>
      <c r="M14" s="77"/>
      <c r="N14" s="66"/>
    </row>
    <row r="15" spans="1:14" ht="12.75">
      <c r="A15" s="66"/>
      <c r="B15" s="70"/>
      <c r="C15" s="64"/>
      <c r="D15" s="64"/>
      <c r="E15" s="64"/>
      <c r="F15" s="64"/>
      <c r="G15" s="64"/>
      <c r="H15" s="64"/>
      <c r="I15" s="64"/>
      <c r="J15" s="64"/>
      <c r="K15" s="64"/>
      <c r="L15" s="64"/>
      <c r="M15" s="78"/>
      <c r="N15" s="66"/>
    </row>
    <row r="16" spans="1:14" ht="12.75">
      <c r="A16" s="66"/>
      <c r="B16" s="70"/>
      <c r="C16" s="64"/>
      <c r="D16" s="64"/>
      <c r="E16" s="64"/>
      <c r="F16" s="64"/>
      <c r="G16" s="64"/>
      <c r="H16" s="64"/>
      <c r="I16" s="64"/>
      <c r="J16" s="64"/>
      <c r="K16" s="64"/>
      <c r="L16" s="64"/>
      <c r="M16" s="78"/>
      <c r="N16" s="66"/>
    </row>
    <row r="17" spans="1:14" ht="12.75">
      <c r="A17" s="66"/>
      <c r="B17" s="70"/>
      <c r="C17" s="64"/>
      <c r="D17" s="64"/>
      <c r="E17" s="64"/>
      <c r="F17" s="64"/>
      <c r="G17" s="64"/>
      <c r="H17" s="64"/>
      <c r="I17" s="64"/>
      <c r="J17" s="64"/>
      <c r="K17" s="64"/>
      <c r="L17" s="64"/>
      <c r="M17" s="78"/>
      <c r="N17" s="66"/>
    </row>
    <row r="18" spans="1:14" ht="12.75">
      <c r="A18" s="66"/>
      <c r="B18" s="70"/>
      <c r="C18" s="64"/>
      <c r="D18" s="64"/>
      <c r="E18" s="64"/>
      <c r="F18" s="64"/>
      <c r="G18" s="64"/>
      <c r="H18" s="64"/>
      <c r="I18" s="64"/>
      <c r="J18" s="64"/>
      <c r="K18" s="64"/>
      <c r="L18" s="64"/>
      <c r="M18" s="78"/>
      <c r="N18" s="66"/>
    </row>
    <row r="19" spans="1:14" ht="12.75">
      <c r="A19" s="66"/>
      <c r="B19" s="70"/>
      <c r="C19" s="64"/>
      <c r="D19" s="64"/>
      <c r="E19" s="64"/>
      <c r="F19" s="64"/>
      <c r="G19" s="64"/>
      <c r="H19" s="64"/>
      <c r="I19" s="64"/>
      <c r="J19" s="64"/>
      <c r="K19" s="64"/>
      <c r="L19" s="64"/>
      <c r="M19" s="78"/>
      <c r="N19" s="66"/>
    </row>
    <row r="20" spans="1:14" ht="12.75">
      <c r="A20" s="66"/>
      <c r="B20" s="70"/>
      <c r="C20" s="64"/>
      <c r="D20" s="64"/>
      <c r="E20" s="64"/>
      <c r="F20" s="64"/>
      <c r="G20" s="64"/>
      <c r="H20" s="64"/>
      <c r="I20" s="64"/>
      <c r="J20" s="64"/>
      <c r="K20" s="64"/>
      <c r="L20" s="64"/>
      <c r="M20" s="78"/>
      <c r="N20" s="66"/>
    </row>
    <row r="21" spans="1:14" ht="12.75">
      <c r="A21" s="66"/>
      <c r="B21" s="70"/>
      <c r="C21" s="64"/>
      <c r="D21" s="64"/>
      <c r="E21" s="64"/>
      <c r="F21" s="64"/>
      <c r="G21" s="64"/>
      <c r="H21" s="64"/>
      <c r="I21" s="64"/>
      <c r="J21" s="64"/>
      <c r="K21" s="64"/>
      <c r="L21" s="64"/>
      <c r="M21" s="78"/>
      <c r="N21" s="66"/>
    </row>
    <row r="22" spans="1:14" ht="12.75">
      <c r="A22" s="66"/>
      <c r="B22" s="70"/>
      <c r="C22" s="64"/>
      <c r="D22" s="64"/>
      <c r="E22" s="64"/>
      <c r="F22" s="64"/>
      <c r="G22" s="64"/>
      <c r="H22" s="64"/>
      <c r="I22" s="64"/>
      <c r="J22" s="64"/>
      <c r="K22" s="64"/>
      <c r="L22" s="64"/>
      <c r="M22" s="78"/>
      <c r="N22" s="66"/>
    </row>
    <row r="23" spans="1:14" ht="12.75">
      <c r="A23" s="66"/>
      <c r="B23" s="70"/>
      <c r="C23" s="64"/>
      <c r="D23" s="64"/>
      <c r="E23" s="64"/>
      <c r="F23" s="64"/>
      <c r="G23" s="64"/>
      <c r="H23" s="64"/>
      <c r="I23" s="64"/>
      <c r="J23" s="64"/>
      <c r="K23" s="64"/>
      <c r="L23" s="64"/>
      <c r="M23" s="78"/>
      <c r="N23" s="66"/>
    </row>
    <row r="24" spans="1:14" ht="12.75">
      <c r="A24" s="66"/>
      <c r="B24" s="70"/>
      <c r="C24" s="64"/>
      <c r="D24" s="64"/>
      <c r="E24" s="64"/>
      <c r="F24" s="64"/>
      <c r="G24" s="64"/>
      <c r="H24" s="64"/>
      <c r="I24" s="64"/>
      <c r="J24" s="64"/>
      <c r="K24" s="64"/>
      <c r="L24" s="64"/>
      <c r="M24" s="78"/>
      <c r="N24" s="66"/>
    </row>
    <row r="25" spans="1:14" ht="12.75">
      <c r="A25" s="66"/>
      <c r="B25" s="70"/>
      <c r="C25" s="64"/>
      <c r="D25" s="64"/>
      <c r="E25" s="64"/>
      <c r="F25" s="64"/>
      <c r="G25" s="64"/>
      <c r="H25" s="64"/>
      <c r="I25" s="64"/>
      <c r="J25" s="64"/>
      <c r="K25" s="64"/>
      <c r="L25" s="64"/>
      <c r="M25" s="78"/>
      <c r="N25" s="66"/>
    </row>
    <row r="26" spans="1:14" ht="12.75">
      <c r="A26" s="66"/>
      <c r="B26" s="70"/>
      <c r="C26" s="64"/>
      <c r="D26" s="64"/>
      <c r="E26" s="64"/>
      <c r="F26" s="64"/>
      <c r="G26" s="64"/>
      <c r="H26" s="64"/>
      <c r="I26" s="64"/>
      <c r="J26" s="64"/>
      <c r="K26" s="64"/>
      <c r="L26" s="64"/>
      <c r="M26" s="78"/>
      <c r="N26" s="66"/>
    </row>
    <row r="27" spans="1:14" ht="12.75">
      <c r="A27" s="66"/>
      <c r="B27" s="70"/>
      <c r="C27" s="64"/>
      <c r="D27" s="64"/>
      <c r="E27" s="64"/>
      <c r="F27" s="64"/>
      <c r="G27" s="64"/>
      <c r="H27" s="64"/>
      <c r="I27" s="64"/>
      <c r="J27" s="64"/>
      <c r="K27" s="64"/>
      <c r="L27" s="64"/>
      <c r="M27" s="78"/>
      <c r="N27" s="66"/>
    </row>
    <row r="28" spans="1:14" ht="12.75">
      <c r="A28" s="66"/>
      <c r="B28" s="70"/>
      <c r="C28" s="64"/>
      <c r="D28" s="64"/>
      <c r="E28" s="64"/>
      <c r="F28" s="64"/>
      <c r="G28" s="64"/>
      <c r="H28" s="64"/>
      <c r="I28" s="64"/>
      <c r="J28" s="64"/>
      <c r="K28" s="64"/>
      <c r="L28" s="64"/>
      <c r="M28" s="78"/>
      <c r="N28" s="66"/>
    </row>
    <row r="29" spans="1:14" ht="12.75">
      <c r="A29" s="66"/>
      <c r="B29" s="70"/>
      <c r="C29" s="64"/>
      <c r="D29" s="64"/>
      <c r="E29" s="64"/>
      <c r="F29" s="64"/>
      <c r="G29" s="64"/>
      <c r="H29" s="64"/>
      <c r="I29" s="64"/>
      <c r="J29" s="64"/>
      <c r="K29" s="64"/>
      <c r="L29" s="64"/>
      <c r="M29" s="78"/>
      <c r="N29" s="66"/>
    </row>
    <row r="30" spans="1:14" ht="12.75">
      <c r="A30" s="66"/>
      <c r="B30" s="70"/>
      <c r="C30" s="64"/>
      <c r="D30" s="64"/>
      <c r="E30" s="64"/>
      <c r="F30" s="64"/>
      <c r="G30" s="64"/>
      <c r="H30" s="64"/>
      <c r="I30" s="64"/>
      <c r="J30" s="64"/>
      <c r="K30" s="64"/>
      <c r="L30" s="64"/>
      <c r="M30" s="78"/>
      <c r="N30" s="66"/>
    </row>
    <row r="31" spans="1:14" ht="12.75">
      <c r="A31" s="66"/>
      <c r="B31" s="70"/>
      <c r="C31" s="64"/>
      <c r="D31" s="64"/>
      <c r="E31" s="64"/>
      <c r="F31" s="64"/>
      <c r="G31" s="64"/>
      <c r="H31" s="64"/>
      <c r="I31" s="64"/>
      <c r="J31" s="64"/>
      <c r="K31" s="64"/>
      <c r="L31" s="64"/>
      <c r="M31" s="78"/>
      <c r="N31" s="66"/>
    </row>
    <row r="32" spans="1:14" ht="12.75">
      <c r="A32" s="66"/>
      <c r="B32" s="70"/>
      <c r="C32" s="64"/>
      <c r="D32" s="64"/>
      <c r="E32" s="64"/>
      <c r="F32" s="64"/>
      <c r="G32" s="64"/>
      <c r="H32" s="64"/>
      <c r="I32" s="64"/>
      <c r="J32" s="64"/>
      <c r="K32" s="64"/>
      <c r="L32" s="64"/>
      <c r="M32" s="78"/>
      <c r="N32" s="66"/>
    </row>
    <row r="33" spans="1:14" ht="12.75">
      <c r="A33" s="66"/>
      <c r="B33" s="70"/>
      <c r="C33" s="64"/>
      <c r="D33" s="64"/>
      <c r="E33" s="64"/>
      <c r="F33" s="64"/>
      <c r="G33" s="64"/>
      <c r="H33" s="64"/>
      <c r="I33" s="64"/>
      <c r="J33" s="64"/>
      <c r="K33" s="64"/>
      <c r="L33" s="64"/>
      <c r="M33" s="78"/>
      <c r="N33" s="66"/>
    </row>
    <row r="34" spans="1:14" ht="12.75">
      <c r="A34" s="66"/>
      <c r="B34" s="70"/>
      <c r="C34" s="64"/>
      <c r="D34" s="64"/>
      <c r="E34" s="64"/>
      <c r="F34" s="64"/>
      <c r="G34" s="64"/>
      <c r="H34" s="64"/>
      <c r="I34" s="64"/>
      <c r="J34" s="64"/>
      <c r="K34" s="64"/>
      <c r="L34" s="64"/>
      <c r="M34" s="78"/>
      <c r="N34" s="66"/>
    </row>
    <row r="35" spans="1:14" ht="12.75">
      <c r="A35" s="66"/>
      <c r="B35" s="70"/>
      <c r="C35" s="64"/>
      <c r="D35" s="64"/>
      <c r="E35" s="64"/>
      <c r="F35" s="64"/>
      <c r="G35" s="64"/>
      <c r="H35" s="64"/>
      <c r="I35" s="64"/>
      <c r="J35" s="64"/>
      <c r="K35" s="64"/>
      <c r="L35" s="64"/>
      <c r="M35" s="78"/>
      <c r="N35" s="66"/>
    </row>
    <row r="36" spans="1:14" ht="28.5">
      <c r="A36" s="66"/>
      <c r="B36" s="75"/>
      <c r="C36" s="80" t="s">
        <v>129</v>
      </c>
      <c r="D36" s="76"/>
      <c r="E36" s="76"/>
      <c r="F36" s="76"/>
      <c r="G36" s="76"/>
      <c r="H36" s="76"/>
      <c r="I36" s="76"/>
      <c r="J36" s="76"/>
      <c r="K36" s="76"/>
      <c r="L36" s="76"/>
      <c r="M36" s="77"/>
      <c r="N36" s="66"/>
    </row>
    <row r="37" spans="1:14" ht="12.75">
      <c r="A37" s="66"/>
      <c r="B37" s="70"/>
      <c r="C37" s="64"/>
      <c r="D37" s="64"/>
      <c r="E37" s="64"/>
      <c r="F37" s="64"/>
      <c r="G37" s="64"/>
      <c r="H37" s="64"/>
      <c r="I37" s="64"/>
      <c r="J37" s="64"/>
      <c r="K37" s="64"/>
      <c r="L37" s="64"/>
      <c r="M37" s="78"/>
      <c r="N37" s="66"/>
    </row>
    <row r="38" spans="1:14" ht="12.75">
      <c r="A38" s="66"/>
      <c r="B38" s="70"/>
      <c r="C38" s="64"/>
      <c r="D38" s="64"/>
      <c r="E38" s="64"/>
      <c r="F38" s="64"/>
      <c r="G38" s="64"/>
      <c r="H38" s="64"/>
      <c r="I38" s="64"/>
      <c r="J38" s="64"/>
      <c r="K38" s="64"/>
      <c r="L38" s="64"/>
      <c r="M38" s="78"/>
      <c r="N38" s="66"/>
    </row>
    <row r="39" spans="1:14" ht="12.75">
      <c r="A39" s="66"/>
      <c r="B39" s="70"/>
      <c r="C39" s="64"/>
      <c r="D39" s="64"/>
      <c r="E39" s="64"/>
      <c r="F39" s="64"/>
      <c r="G39" s="64"/>
      <c r="H39" s="64"/>
      <c r="I39" s="64"/>
      <c r="J39" s="64"/>
      <c r="K39" s="64"/>
      <c r="L39" s="64"/>
      <c r="M39" s="78"/>
      <c r="N39" s="66"/>
    </row>
    <row r="40" spans="1:14" ht="12.75">
      <c r="A40" s="66"/>
      <c r="B40" s="70"/>
      <c r="C40" s="64"/>
      <c r="D40" s="64"/>
      <c r="E40" s="64"/>
      <c r="F40" s="64"/>
      <c r="G40" s="64"/>
      <c r="H40" s="64"/>
      <c r="I40" s="64"/>
      <c r="J40" s="64"/>
      <c r="K40" s="64"/>
      <c r="L40" s="64"/>
      <c r="M40" s="78"/>
      <c r="N40" s="66"/>
    </row>
    <row r="41" spans="1:14" ht="12.75">
      <c r="A41" s="66"/>
      <c r="B41" s="70"/>
      <c r="C41" s="64"/>
      <c r="D41" s="64"/>
      <c r="E41" s="64"/>
      <c r="F41" s="64"/>
      <c r="G41" s="64"/>
      <c r="H41" s="64"/>
      <c r="I41" s="64"/>
      <c r="J41" s="64"/>
      <c r="K41" s="64"/>
      <c r="L41" s="64"/>
      <c r="M41" s="78"/>
      <c r="N41" s="66"/>
    </row>
    <row r="42" spans="1:14" ht="12.75">
      <c r="A42" s="66"/>
      <c r="B42" s="70"/>
      <c r="C42" s="64"/>
      <c r="D42" s="64"/>
      <c r="E42" s="64"/>
      <c r="F42" s="64"/>
      <c r="G42" s="64"/>
      <c r="H42" s="64"/>
      <c r="I42" s="64"/>
      <c r="J42" s="64"/>
      <c r="K42" s="64"/>
      <c r="L42" s="64"/>
      <c r="M42" s="78"/>
      <c r="N42" s="66"/>
    </row>
    <row r="43" spans="1:14" ht="12.75">
      <c r="A43" s="66"/>
      <c r="B43" s="70"/>
      <c r="C43" s="64"/>
      <c r="D43" s="64"/>
      <c r="E43" s="64"/>
      <c r="F43" s="64"/>
      <c r="G43" s="64"/>
      <c r="H43" s="64"/>
      <c r="I43" s="64"/>
      <c r="J43" s="64"/>
      <c r="K43" s="64"/>
      <c r="L43" s="64"/>
      <c r="M43" s="78"/>
      <c r="N43" s="66"/>
    </row>
    <row r="44" spans="1:14" ht="12.75">
      <c r="A44" s="66"/>
      <c r="B44" s="70"/>
      <c r="C44" s="64"/>
      <c r="D44" s="64"/>
      <c r="E44" s="64"/>
      <c r="F44" s="64"/>
      <c r="G44" s="64"/>
      <c r="H44" s="64"/>
      <c r="I44" s="64"/>
      <c r="J44" s="64"/>
      <c r="K44" s="64"/>
      <c r="L44" s="64"/>
      <c r="M44" s="78"/>
      <c r="N44" s="66"/>
    </row>
    <row r="45" spans="1:14" ht="12.75">
      <c r="A45" s="66"/>
      <c r="B45" s="70"/>
      <c r="C45" s="64"/>
      <c r="D45" s="64"/>
      <c r="E45" s="64"/>
      <c r="F45" s="64"/>
      <c r="G45" s="64"/>
      <c r="H45" s="64"/>
      <c r="I45" s="64"/>
      <c r="J45" s="64"/>
      <c r="K45" s="64"/>
      <c r="L45" s="64"/>
      <c r="M45" s="78"/>
      <c r="N45" s="66"/>
    </row>
    <row r="46" spans="1:14" ht="12.75">
      <c r="A46" s="66"/>
      <c r="B46" s="70"/>
      <c r="C46" s="64"/>
      <c r="D46" s="64"/>
      <c r="E46" s="64"/>
      <c r="F46" s="64"/>
      <c r="G46" s="64"/>
      <c r="H46" s="64"/>
      <c r="I46" s="64"/>
      <c r="J46" s="64"/>
      <c r="K46" s="64"/>
      <c r="L46" s="64"/>
      <c r="M46" s="78"/>
      <c r="N46" s="66"/>
    </row>
    <row r="47" spans="1:14" ht="12.75">
      <c r="A47" s="66"/>
      <c r="B47" s="70"/>
      <c r="C47" s="64"/>
      <c r="D47" s="64"/>
      <c r="E47" s="64"/>
      <c r="F47" s="64"/>
      <c r="G47" s="64"/>
      <c r="H47" s="64"/>
      <c r="I47" s="64"/>
      <c r="J47" s="64"/>
      <c r="K47" s="64"/>
      <c r="L47" s="64"/>
      <c r="M47" s="78"/>
      <c r="N47" s="66"/>
    </row>
    <row r="48" spans="1:14" ht="12.75">
      <c r="A48" s="66"/>
      <c r="B48" s="70"/>
      <c r="C48" s="64"/>
      <c r="D48" s="64"/>
      <c r="E48" s="64"/>
      <c r="F48" s="64"/>
      <c r="G48" s="64"/>
      <c r="H48" s="64"/>
      <c r="I48" s="64"/>
      <c r="J48" s="64"/>
      <c r="K48" s="64"/>
      <c r="L48" s="64"/>
      <c r="M48" s="78"/>
      <c r="N48" s="66"/>
    </row>
    <row r="49" spans="1:14" ht="12.75">
      <c r="A49" s="66"/>
      <c r="B49" s="70"/>
      <c r="C49" s="64"/>
      <c r="D49" s="64"/>
      <c r="E49" s="64"/>
      <c r="F49" s="64"/>
      <c r="G49" s="64"/>
      <c r="H49" s="64"/>
      <c r="I49" s="64"/>
      <c r="J49" s="64"/>
      <c r="K49" s="64"/>
      <c r="L49" s="64"/>
      <c r="M49" s="78"/>
      <c r="N49" s="66"/>
    </row>
    <row r="50" spans="1:14" ht="12.75">
      <c r="A50" s="66"/>
      <c r="B50" s="70"/>
      <c r="C50" s="64"/>
      <c r="D50" s="64"/>
      <c r="E50" s="64"/>
      <c r="F50" s="64"/>
      <c r="G50" s="64"/>
      <c r="H50" s="64"/>
      <c r="I50" s="64"/>
      <c r="J50" s="64"/>
      <c r="K50" s="64"/>
      <c r="L50" s="64"/>
      <c r="M50" s="78"/>
      <c r="N50" s="66"/>
    </row>
    <row r="51" spans="1:14" ht="12.75">
      <c r="A51" s="66"/>
      <c r="B51" s="70"/>
      <c r="C51" s="64"/>
      <c r="D51" s="64"/>
      <c r="E51" s="64"/>
      <c r="F51" s="64"/>
      <c r="G51" s="64"/>
      <c r="H51" s="64"/>
      <c r="I51" s="64"/>
      <c r="J51" s="64"/>
      <c r="K51" s="64"/>
      <c r="L51" s="64"/>
      <c r="M51" s="78"/>
      <c r="N51" s="66"/>
    </row>
    <row r="52" spans="1:14" ht="12.75">
      <c r="A52" s="66"/>
      <c r="B52" s="70"/>
      <c r="C52" s="64"/>
      <c r="D52" s="64"/>
      <c r="E52" s="64"/>
      <c r="F52" s="64"/>
      <c r="G52" s="64"/>
      <c r="H52" s="64"/>
      <c r="I52" s="64"/>
      <c r="J52" s="64"/>
      <c r="K52" s="64"/>
      <c r="L52" s="64"/>
      <c r="M52" s="78"/>
      <c r="N52" s="66"/>
    </row>
    <row r="53" spans="1:14" ht="12.75">
      <c r="A53" s="66"/>
      <c r="B53" s="70"/>
      <c r="C53" s="64"/>
      <c r="D53" s="64"/>
      <c r="E53" s="64"/>
      <c r="F53" s="64"/>
      <c r="G53" s="64"/>
      <c r="H53" s="64"/>
      <c r="I53" s="64"/>
      <c r="J53" s="64"/>
      <c r="K53" s="64"/>
      <c r="L53" s="64"/>
      <c r="M53" s="78"/>
      <c r="N53" s="66"/>
    </row>
    <row r="54" spans="1:14" ht="15">
      <c r="A54" s="66"/>
      <c r="B54" s="82"/>
      <c r="C54" s="114" t="s">
        <v>141</v>
      </c>
      <c r="D54" s="115"/>
      <c r="E54" s="115"/>
      <c r="F54" s="115"/>
      <c r="G54" s="116"/>
      <c r="H54" s="116"/>
      <c r="I54" s="116"/>
      <c r="J54" s="116"/>
      <c r="K54" s="116"/>
      <c r="L54" s="116"/>
      <c r="M54" s="78"/>
      <c r="N54" s="66"/>
    </row>
    <row r="55" spans="1:14" ht="14.25">
      <c r="A55" s="66"/>
      <c r="B55" s="82"/>
      <c r="C55" s="115" t="s">
        <v>142</v>
      </c>
      <c r="D55" s="117" t="s">
        <v>130</v>
      </c>
      <c r="E55" s="115"/>
      <c r="F55" s="115"/>
      <c r="G55" s="116"/>
      <c r="H55" s="116"/>
      <c r="I55" s="116"/>
      <c r="J55" s="116"/>
      <c r="K55" s="116"/>
      <c r="L55" s="116"/>
      <c r="M55" s="78"/>
      <c r="N55" s="66"/>
    </row>
    <row r="56" spans="1:14" ht="14.25">
      <c r="A56" s="66"/>
      <c r="B56" s="82"/>
      <c r="C56" s="115" t="s">
        <v>143</v>
      </c>
      <c r="D56" s="117" t="s">
        <v>139</v>
      </c>
      <c r="E56" s="115"/>
      <c r="F56" s="115"/>
      <c r="G56" s="116"/>
      <c r="H56" s="116"/>
      <c r="I56" s="116"/>
      <c r="J56" s="116"/>
      <c r="K56" s="116"/>
      <c r="L56" s="116"/>
      <c r="M56" s="78"/>
      <c r="N56" s="66"/>
    </row>
    <row r="57" spans="1:14" ht="12.75">
      <c r="A57" s="66"/>
      <c r="B57" s="82"/>
      <c r="C57" s="116"/>
      <c r="D57" s="116"/>
      <c r="E57" s="116"/>
      <c r="F57" s="116"/>
      <c r="G57" s="116"/>
      <c r="H57" s="116"/>
      <c r="I57" s="116"/>
      <c r="J57" s="116"/>
      <c r="K57" s="116"/>
      <c r="L57" s="116"/>
      <c r="M57" s="78"/>
      <c r="N57" s="66"/>
    </row>
    <row r="58" spans="1:14" ht="15">
      <c r="A58" s="66"/>
      <c r="B58" s="82"/>
      <c r="C58" s="116"/>
      <c r="D58" s="118"/>
      <c r="E58" s="118"/>
      <c r="F58" s="116"/>
      <c r="G58" s="116"/>
      <c r="H58" s="116"/>
      <c r="I58" s="116"/>
      <c r="J58" s="116"/>
      <c r="K58" s="116"/>
      <c r="L58" s="119" t="s">
        <v>228</v>
      </c>
      <c r="M58" s="78"/>
      <c r="N58" s="66"/>
    </row>
    <row r="59" spans="1:14" ht="13.5" thickBot="1">
      <c r="A59" s="66"/>
      <c r="B59" s="83"/>
      <c r="C59" s="84"/>
      <c r="D59" s="84"/>
      <c r="E59" s="84"/>
      <c r="F59" s="84"/>
      <c r="G59" s="84"/>
      <c r="H59" s="84"/>
      <c r="I59" s="84"/>
      <c r="J59" s="84"/>
      <c r="K59" s="84"/>
      <c r="L59" s="84"/>
      <c r="M59" s="85"/>
      <c r="N59" s="66"/>
    </row>
    <row r="60" spans="1:14" ht="13.5" thickTop="1">
      <c r="A60" s="66"/>
      <c r="B60" s="66"/>
      <c r="C60" s="66"/>
      <c r="D60" s="66"/>
      <c r="E60" s="66"/>
      <c r="F60" s="66"/>
      <c r="G60" s="66"/>
      <c r="H60" s="66"/>
      <c r="I60" s="66"/>
      <c r="J60" s="66"/>
      <c r="K60" s="66"/>
      <c r="L60" s="66"/>
      <c r="M60" s="66"/>
      <c r="N60" s="66"/>
    </row>
    <row r="61" spans="1:14" ht="12.75">
      <c r="A61" s="66"/>
      <c r="B61" s="66"/>
      <c r="C61" s="66"/>
      <c r="D61" s="66"/>
      <c r="E61" s="66"/>
      <c r="F61" s="66"/>
      <c r="G61" s="66"/>
      <c r="H61" s="66"/>
      <c r="I61" s="66"/>
      <c r="J61" s="66"/>
      <c r="K61" s="66"/>
      <c r="L61" s="66"/>
      <c r="M61" s="66"/>
      <c r="N61" s="66"/>
    </row>
    <row r="62" spans="1:14" ht="12.75">
      <c r="A62" s="66"/>
      <c r="B62" s="66"/>
      <c r="C62" s="66"/>
      <c r="D62" s="66"/>
      <c r="E62" s="66"/>
      <c r="F62" s="66"/>
      <c r="G62" s="66"/>
      <c r="H62" s="66"/>
      <c r="I62" s="66"/>
      <c r="J62" s="66"/>
      <c r="K62" s="66"/>
      <c r="L62" s="66"/>
      <c r="M62" s="66"/>
      <c r="N62" s="66"/>
    </row>
    <row r="63" spans="1:14" ht="12.75">
      <c r="A63" s="66"/>
      <c r="B63" s="66"/>
      <c r="C63" s="66"/>
      <c r="D63" s="66"/>
      <c r="E63" s="66"/>
      <c r="F63" s="66"/>
      <c r="G63" s="66"/>
      <c r="H63" s="66"/>
      <c r="I63" s="66"/>
      <c r="J63" s="66"/>
      <c r="K63" s="66"/>
      <c r="L63" s="66"/>
      <c r="M63" s="66"/>
      <c r="N63" s="66"/>
    </row>
    <row r="64" spans="1:14" ht="12.75">
      <c r="A64" s="66"/>
      <c r="B64" s="66"/>
      <c r="C64" s="66"/>
      <c r="D64" s="66"/>
      <c r="E64" s="66"/>
      <c r="F64" s="66"/>
      <c r="G64" s="66"/>
      <c r="H64" s="66"/>
      <c r="I64" s="66"/>
      <c r="J64" s="66"/>
      <c r="K64" s="66"/>
      <c r="L64" s="66"/>
      <c r="M64" s="66"/>
      <c r="N64" s="66"/>
    </row>
    <row r="65" spans="1:14" ht="12.75">
      <c r="A65" s="66"/>
      <c r="B65" s="66"/>
      <c r="C65" s="66"/>
      <c r="D65" s="66"/>
      <c r="E65" s="66"/>
      <c r="F65" s="66"/>
      <c r="G65" s="66"/>
      <c r="H65" s="66"/>
      <c r="I65" s="66"/>
      <c r="J65" s="66"/>
      <c r="K65" s="66"/>
      <c r="L65" s="66"/>
      <c r="M65" s="66"/>
      <c r="N65" s="66"/>
    </row>
    <row r="66" spans="1:14" ht="12.75">
      <c r="A66" s="66"/>
      <c r="B66" s="66"/>
      <c r="C66" s="66"/>
      <c r="D66" s="66"/>
      <c r="E66" s="66"/>
      <c r="F66" s="66"/>
      <c r="G66" s="66"/>
      <c r="H66" s="66"/>
      <c r="I66" s="66"/>
      <c r="J66" s="66"/>
      <c r="K66" s="66"/>
      <c r="L66" s="66"/>
      <c r="M66" s="66"/>
      <c r="N66" s="66"/>
    </row>
    <row r="67" spans="1:14" ht="12.75">
      <c r="A67" s="66"/>
      <c r="B67" s="66"/>
      <c r="C67" s="66"/>
      <c r="D67" s="66"/>
      <c r="E67" s="66"/>
      <c r="F67" s="66"/>
      <c r="G67" s="66"/>
      <c r="H67" s="66"/>
      <c r="I67" s="66"/>
      <c r="J67" s="66"/>
      <c r="K67" s="66"/>
      <c r="L67" s="66"/>
      <c r="M67" s="66"/>
      <c r="N67" s="66"/>
    </row>
    <row r="68" spans="1:14" ht="12.75">
      <c r="A68" s="66"/>
      <c r="B68" s="66"/>
      <c r="C68" s="66"/>
      <c r="D68" s="66"/>
      <c r="E68" s="66"/>
      <c r="F68" s="66"/>
      <c r="G68" s="66"/>
      <c r="H68" s="66"/>
      <c r="I68" s="66"/>
      <c r="J68" s="66"/>
      <c r="K68" s="66"/>
      <c r="L68" s="66"/>
      <c r="M68" s="66"/>
      <c r="N68" s="66"/>
    </row>
    <row r="69" spans="1:14" ht="12.75">
      <c r="A69" s="66"/>
      <c r="B69" s="66"/>
      <c r="C69" s="66"/>
      <c r="D69" s="66"/>
      <c r="E69" s="66"/>
      <c r="F69" s="66"/>
      <c r="G69" s="66"/>
      <c r="H69" s="66"/>
      <c r="I69" s="66"/>
      <c r="J69" s="66"/>
      <c r="K69" s="66"/>
      <c r="L69" s="66"/>
      <c r="M69" s="66"/>
      <c r="N69" s="66"/>
    </row>
    <row r="70" spans="1:14" ht="12.75">
      <c r="A70" s="66"/>
      <c r="B70" s="66"/>
      <c r="C70" s="66"/>
      <c r="D70" s="66"/>
      <c r="E70" s="66"/>
      <c r="F70" s="66"/>
      <c r="G70" s="66"/>
      <c r="H70" s="66"/>
      <c r="I70" s="66"/>
      <c r="J70" s="66"/>
      <c r="K70" s="66"/>
      <c r="L70" s="66"/>
      <c r="M70" s="66"/>
      <c r="N70" s="66"/>
    </row>
    <row r="71" spans="1:14" ht="12.75">
      <c r="A71" s="66"/>
      <c r="B71" s="66"/>
      <c r="C71" s="66"/>
      <c r="D71" s="66"/>
      <c r="E71" s="66"/>
      <c r="F71" s="66"/>
      <c r="G71" s="66"/>
      <c r="H71" s="66"/>
      <c r="I71" s="66"/>
      <c r="J71" s="66"/>
      <c r="K71" s="66"/>
      <c r="L71" s="66"/>
      <c r="M71" s="66"/>
      <c r="N71" s="66"/>
    </row>
    <row r="72" spans="1:14" ht="12.75">
      <c r="A72" s="66"/>
      <c r="B72" s="66"/>
      <c r="C72" s="66"/>
      <c r="D72" s="66"/>
      <c r="E72" s="66"/>
      <c r="F72" s="66"/>
      <c r="G72" s="66"/>
      <c r="H72" s="66"/>
      <c r="I72" s="66"/>
      <c r="J72" s="66"/>
      <c r="K72" s="66"/>
      <c r="L72" s="66"/>
      <c r="M72" s="66"/>
      <c r="N72" s="66"/>
    </row>
    <row r="73" spans="1:14" ht="12.75">
      <c r="A73" s="66"/>
      <c r="B73" s="66"/>
      <c r="C73" s="66"/>
      <c r="D73" s="66"/>
      <c r="E73" s="66"/>
      <c r="F73" s="66"/>
      <c r="G73" s="66"/>
      <c r="H73" s="66"/>
      <c r="I73" s="66"/>
      <c r="J73" s="66"/>
      <c r="K73" s="66"/>
      <c r="L73" s="66"/>
      <c r="M73" s="66"/>
      <c r="N73" s="66"/>
    </row>
    <row r="74" spans="1:14" ht="12.75">
      <c r="A74" s="66"/>
      <c r="B74" s="66"/>
      <c r="C74" s="66"/>
      <c r="D74" s="66"/>
      <c r="E74" s="66"/>
      <c r="F74" s="66"/>
      <c r="G74" s="66"/>
      <c r="H74" s="66"/>
      <c r="I74" s="66"/>
      <c r="J74" s="66"/>
      <c r="K74" s="66"/>
      <c r="L74" s="66"/>
      <c r="M74" s="66"/>
      <c r="N74" s="66"/>
    </row>
    <row r="75" spans="1:14" ht="12.75">
      <c r="A75" s="66"/>
      <c r="B75" s="66"/>
      <c r="C75" s="66"/>
      <c r="D75" s="66"/>
      <c r="E75" s="66"/>
      <c r="F75" s="66"/>
      <c r="G75" s="66"/>
      <c r="H75" s="66"/>
      <c r="I75" s="66"/>
      <c r="J75" s="66"/>
      <c r="K75" s="66"/>
      <c r="L75" s="66"/>
      <c r="M75" s="66"/>
      <c r="N75" s="66"/>
    </row>
    <row r="76" spans="1:14" ht="12.75">
      <c r="A76" s="66"/>
      <c r="B76" s="66"/>
      <c r="C76" s="66"/>
      <c r="D76" s="66"/>
      <c r="E76" s="66"/>
      <c r="F76" s="66"/>
      <c r="G76" s="66"/>
      <c r="H76" s="66"/>
      <c r="I76" s="66"/>
      <c r="J76" s="66"/>
      <c r="K76" s="66"/>
      <c r="L76" s="66"/>
      <c r="M76" s="66"/>
      <c r="N76" s="66"/>
    </row>
    <row r="77" spans="1:14" ht="12.75">
      <c r="A77" s="66"/>
      <c r="B77" s="66"/>
      <c r="C77" s="66"/>
      <c r="D77" s="66"/>
      <c r="E77" s="66"/>
      <c r="F77" s="66"/>
      <c r="G77" s="66"/>
      <c r="H77" s="66"/>
      <c r="I77" s="66"/>
      <c r="J77" s="66"/>
      <c r="K77" s="66"/>
      <c r="L77" s="66"/>
      <c r="M77" s="66"/>
      <c r="N77" s="66"/>
    </row>
  </sheetData>
  <sheetProtection algorithmName="SHA-512" hashValue="VjjEj3IwtBJuSiMDBBFz2eprvtgDBK1PKDlwwjNTJD5yK8Q814qFJZ8Q/qk9LV7l+acoIu2LN+R+xyapuwnsaA==" saltValue="tpTUVcqZpg9NWMBs5cQSEw==" spinCount="100000" sheet="1" objects="1" scenarios="1"/>
  <hyperlinks>
    <hyperlink ref="D55" r:id="rId1" xr:uid="{A8B6CFDF-A228-450A-B26F-B99BBD35812D}"/>
    <hyperlink ref="D56" r:id="rId2" xr:uid="{04B01231-6F29-426F-A37E-F5CB78AB439E}"/>
  </hyperlinks>
  <printOptions horizontalCentered="1"/>
  <pageMargins left="0.70866141732283472" right="0.70866141732283472" top="0.78740157480314965" bottom="0.78740157480314965" header="0.31496062992125984" footer="0.31496062992125984"/>
  <pageSetup paperSize="9" scale="74"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imovi_Annahmen">
    <tabColor rgb="FFFFFF00"/>
    <pageSetUpPr fitToPage="1"/>
  </sheetPr>
  <dimension ref="A1:N115"/>
  <sheetViews>
    <sheetView showGridLines="0" showRowColHeaders="0" zoomScale="145" zoomScaleNormal="145" zoomScaleSheetLayoutView="115" workbookViewId="0"/>
  </sheetViews>
  <sheetFormatPr baseColWidth="10" defaultColWidth="0" defaultRowHeight="12.75" zeroHeight="1"/>
  <cols>
    <col min="1" max="1" width="6.42578125" customWidth="1"/>
    <col min="2" max="2" width="3.28515625" customWidth="1"/>
    <col min="3" max="3" width="5.42578125" customWidth="1"/>
    <col min="4" max="4" width="22.85546875" customWidth="1"/>
    <col min="5" max="5" width="10.42578125" customWidth="1"/>
    <col min="6" max="6" width="7.140625" customWidth="1"/>
    <col min="7" max="7" width="13.28515625" customWidth="1"/>
    <col min="8" max="9" width="14.42578125" customWidth="1"/>
    <col min="10" max="10" width="11" customWidth="1"/>
    <col min="11" max="11" width="12.28515625" hidden="1" customWidth="1"/>
    <col min="12" max="13" width="11.42578125" hidden="1" customWidth="1"/>
    <col min="14" max="14" width="20.28515625" hidden="1" customWidth="1"/>
    <col min="15" max="16384" width="11.42578125" hidden="1"/>
  </cols>
  <sheetData>
    <row r="1" spans="1:11" ht="37.5" customHeight="1">
      <c r="A1" s="90"/>
      <c r="B1" s="90"/>
      <c r="C1" s="90"/>
      <c r="D1" s="90"/>
      <c r="E1" s="90"/>
      <c r="F1" s="90"/>
      <c r="G1" s="90"/>
      <c r="H1" s="90"/>
      <c r="I1" s="90"/>
      <c r="J1" s="90"/>
      <c r="K1" s="65"/>
    </row>
    <row r="2" spans="1:11" ht="15" customHeight="1">
      <c r="A2" s="90"/>
      <c r="B2" s="90"/>
      <c r="C2" s="90"/>
      <c r="D2" s="90"/>
      <c r="E2" s="90"/>
      <c r="F2" s="90"/>
      <c r="G2" s="90"/>
      <c r="H2" s="90"/>
      <c r="I2" s="90"/>
      <c r="J2" s="90"/>
      <c r="K2" s="65"/>
    </row>
    <row r="3" spans="1:11" s="65" customFormat="1" ht="30" customHeight="1" thickBot="1">
      <c r="A3" s="135"/>
      <c r="B3" s="135"/>
      <c r="C3" s="135" t="str">
        <f>"I  Annahmen: " &amp;Name_Planung &amp;" - " &amp;Name_Unternehmen</f>
        <v>I  Annahmen: Softwareneuentwicklung - Muster GmbH</v>
      </c>
      <c r="D3" s="135"/>
      <c r="E3" s="135"/>
      <c r="F3" s="135"/>
      <c r="G3" s="135"/>
      <c r="H3" s="135"/>
      <c r="I3" s="135"/>
      <c r="J3" s="135"/>
    </row>
    <row r="4" spans="1:11" s="65" customFormat="1" ht="8.25" customHeight="1">
      <c r="A4" s="95"/>
      <c r="B4" s="95"/>
      <c r="C4" s="95"/>
      <c r="D4" s="95"/>
      <c r="E4" s="95"/>
      <c r="F4" s="95"/>
      <c r="G4" s="95"/>
      <c r="H4" s="95"/>
      <c r="I4" s="95"/>
      <c r="J4" s="95"/>
    </row>
    <row r="5" spans="1:11" ht="18.75" customHeight="1">
      <c r="A5" s="95"/>
      <c r="B5" s="95"/>
      <c r="C5" s="94" t="s">
        <v>168</v>
      </c>
      <c r="D5" s="93"/>
      <c r="E5" s="100"/>
      <c r="F5" s="95"/>
      <c r="G5" s="97" t="s">
        <v>132</v>
      </c>
      <c r="H5" s="98"/>
      <c r="I5" s="99"/>
      <c r="J5" s="105"/>
    </row>
    <row r="6" spans="1:11" s="65" customFormat="1" ht="9.75" customHeight="1">
      <c r="A6" s="95"/>
      <c r="B6" s="95"/>
      <c r="C6" s="93"/>
      <c r="D6" s="101"/>
      <c r="E6" s="100"/>
      <c r="F6" s="95"/>
      <c r="G6" s="105"/>
      <c r="H6" s="95"/>
      <c r="I6" s="95"/>
      <c r="J6" s="105"/>
    </row>
    <row r="7" spans="1:11" s="65" customFormat="1" ht="18.75" customHeight="1">
      <c r="A7" s="95"/>
      <c r="B7" s="95"/>
      <c r="C7" s="93"/>
      <c r="D7" s="102" t="s">
        <v>133</v>
      </c>
      <c r="E7" s="103"/>
      <c r="F7" s="104" t="s">
        <v>131</v>
      </c>
      <c r="G7" s="109" t="s">
        <v>196</v>
      </c>
      <c r="H7" s="91"/>
      <c r="I7" s="92"/>
      <c r="J7" s="107"/>
    </row>
    <row r="8" spans="1:11" s="65" customFormat="1" ht="18.75" customHeight="1">
      <c r="A8" s="95"/>
      <c r="B8" s="95"/>
      <c r="C8" s="93"/>
      <c r="D8" s="102" t="s">
        <v>167</v>
      </c>
      <c r="E8" s="103"/>
      <c r="F8" s="104" t="s">
        <v>131</v>
      </c>
      <c r="G8" s="109" t="s">
        <v>198</v>
      </c>
      <c r="H8" s="91"/>
      <c r="I8" s="92"/>
      <c r="J8" s="107"/>
    </row>
    <row r="9" spans="1:11" s="65" customFormat="1" ht="18.75" customHeight="1">
      <c r="A9" s="95"/>
      <c r="B9" s="95"/>
      <c r="C9" s="93"/>
      <c r="D9" s="102" t="s">
        <v>134</v>
      </c>
      <c r="E9" s="103"/>
      <c r="F9" s="104" t="s">
        <v>131</v>
      </c>
      <c r="G9" s="109" t="s">
        <v>197</v>
      </c>
      <c r="H9" s="91"/>
      <c r="I9" s="92"/>
      <c r="J9" s="107"/>
    </row>
    <row r="10" spans="1:11" s="65" customFormat="1" ht="18.75" customHeight="1">
      <c r="A10" s="95"/>
      <c r="B10" s="95"/>
      <c r="C10" s="93"/>
      <c r="D10" s="102" t="s">
        <v>138</v>
      </c>
      <c r="E10" s="103"/>
      <c r="F10" s="104" t="s">
        <v>125</v>
      </c>
      <c r="G10" s="96">
        <v>44413</v>
      </c>
      <c r="H10" s="95"/>
      <c r="I10" s="95"/>
      <c r="J10" s="107"/>
    </row>
    <row r="11" spans="1:11" s="65" customFormat="1" ht="18.75" customHeight="1">
      <c r="A11" s="95"/>
      <c r="B11" s="95"/>
      <c r="C11" s="93"/>
      <c r="D11" s="95"/>
      <c r="E11" s="95"/>
      <c r="F11" s="95"/>
      <c r="G11" s="95"/>
      <c r="H11" s="95"/>
      <c r="I11" s="95"/>
      <c r="J11" s="95"/>
    </row>
    <row r="12" spans="1:11" s="65" customFormat="1" ht="18.75" customHeight="1">
      <c r="A12" s="95"/>
      <c r="B12" s="95"/>
      <c r="C12" s="94" t="s">
        <v>233</v>
      </c>
      <c r="D12" s="95"/>
      <c r="E12" s="100"/>
      <c r="F12" s="95"/>
      <c r="G12" s="95"/>
      <c r="H12" s="95"/>
      <c r="I12" s="95"/>
      <c r="J12" s="105"/>
    </row>
    <row r="13" spans="1:11" s="65" customFormat="1" ht="19.5" customHeight="1">
      <c r="A13" s="95"/>
      <c r="B13" s="95"/>
      <c r="C13" s="94"/>
      <c r="D13" s="101" t="s">
        <v>236</v>
      </c>
      <c r="E13" s="100"/>
      <c r="F13" s="95"/>
      <c r="G13" s="101" t="s">
        <v>238</v>
      </c>
      <c r="H13" s="95"/>
      <c r="I13" s="95"/>
      <c r="J13" s="105"/>
    </row>
    <row r="14" spans="1:11" s="65" customFormat="1" ht="18.75" customHeight="1">
      <c r="A14" s="95"/>
      <c r="B14" s="95"/>
      <c r="C14" s="95"/>
      <c r="D14" s="125" t="s">
        <v>237</v>
      </c>
      <c r="E14" s="100"/>
      <c r="F14" s="95"/>
      <c r="G14" s="125" t="s">
        <v>240</v>
      </c>
      <c r="H14" s="125" t="s">
        <v>235</v>
      </c>
      <c r="I14" s="93"/>
      <c r="J14" s="93"/>
    </row>
    <row r="15" spans="1:11" s="65" customFormat="1" ht="18.75" customHeight="1">
      <c r="A15" s="95"/>
      <c r="B15" s="95"/>
      <c r="C15" s="112">
        <f t="shared" ref="C15:C20" si="0">ROW()-ROW($C$14)</f>
        <v>1</v>
      </c>
      <c r="D15" s="235" t="s">
        <v>149</v>
      </c>
      <c r="E15" s="100"/>
      <c r="F15" s="95"/>
      <c r="G15" s="236">
        <v>1</v>
      </c>
      <c r="H15" s="237">
        <v>10</v>
      </c>
      <c r="I15" s="93"/>
      <c r="J15" s="93"/>
    </row>
    <row r="16" spans="1:11" s="65" customFormat="1" ht="18.75" customHeight="1">
      <c r="A16" s="95"/>
      <c r="B16" s="95"/>
      <c r="C16" s="112">
        <f t="shared" si="0"/>
        <v>2</v>
      </c>
      <c r="D16" s="235" t="s">
        <v>260</v>
      </c>
      <c r="E16" s="100"/>
      <c r="F16" s="95"/>
      <c r="G16" s="236">
        <v>1</v>
      </c>
      <c r="H16" s="237">
        <v>5</v>
      </c>
      <c r="I16" s="93"/>
      <c r="J16" s="93"/>
    </row>
    <row r="17" spans="1:10" s="65" customFormat="1" ht="18.75" customHeight="1">
      <c r="A17" s="95"/>
      <c r="B17" s="95"/>
      <c r="C17" s="112">
        <f t="shared" si="0"/>
        <v>3</v>
      </c>
      <c r="D17" s="235" t="s">
        <v>261</v>
      </c>
      <c r="E17" s="100"/>
      <c r="F17" s="95"/>
      <c r="G17" s="236">
        <v>1</v>
      </c>
      <c r="H17" s="237">
        <v>3</v>
      </c>
      <c r="I17" s="93"/>
      <c r="J17" s="93"/>
    </row>
    <row r="18" spans="1:10" s="65" customFormat="1" ht="18.75" customHeight="1">
      <c r="A18" s="95"/>
      <c r="B18" s="95"/>
      <c r="C18" s="112">
        <f t="shared" si="0"/>
        <v>4</v>
      </c>
      <c r="D18" s="235" t="s">
        <v>262</v>
      </c>
      <c r="E18" s="100"/>
      <c r="F18" s="95"/>
      <c r="G18" s="236">
        <v>1</v>
      </c>
      <c r="H18" s="237">
        <v>5</v>
      </c>
      <c r="I18" s="93"/>
      <c r="J18" s="93"/>
    </row>
    <row r="19" spans="1:10" s="65" customFormat="1" ht="18.75" customHeight="1">
      <c r="A19" s="95"/>
      <c r="B19" s="95"/>
      <c r="C19" s="112">
        <f t="shared" si="0"/>
        <v>5</v>
      </c>
      <c r="D19" s="120" t="s">
        <v>267</v>
      </c>
      <c r="E19" s="100"/>
      <c r="F19" s="95"/>
      <c r="G19" s="105"/>
      <c r="H19" s="95"/>
      <c r="I19" s="93"/>
      <c r="J19" s="93"/>
    </row>
    <row r="20" spans="1:10" s="65" customFormat="1" ht="18.75" customHeight="1">
      <c r="A20" s="95"/>
      <c r="B20" s="95"/>
      <c r="C20" s="112">
        <f t="shared" si="0"/>
        <v>6</v>
      </c>
      <c r="D20" s="120" t="s">
        <v>267</v>
      </c>
      <c r="E20" s="100"/>
      <c r="F20" s="95"/>
      <c r="G20" s="105"/>
      <c r="H20" s="95"/>
      <c r="I20" s="93"/>
      <c r="J20" s="93"/>
    </row>
    <row r="21" spans="1:10" s="65" customFormat="1" ht="18.75" customHeight="1">
      <c r="A21" s="95"/>
      <c r="B21" s="95"/>
      <c r="C21" s="95"/>
      <c r="D21" s="124"/>
      <c r="E21" s="100"/>
      <c r="F21" s="95"/>
      <c r="G21" s="105"/>
      <c r="H21" s="95"/>
      <c r="I21" s="95"/>
      <c r="J21" s="105"/>
    </row>
    <row r="22" spans="1:10" s="65" customFormat="1" ht="18.75" customHeight="1">
      <c r="A22" s="95"/>
      <c r="B22" s="95"/>
      <c r="C22" s="95"/>
      <c r="D22" s="101" t="s">
        <v>239</v>
      </c>
      <c r="E22" s="100"/>
      <c r="F22" s="95"/>
      <c r="G22" s="105"/>
      <c r="H22" s="95"/>
      <c r="I22" s="95"/>
      <c r="J22" s="105"/>
    </row>
    <row r="23" spans="1:10" s="65" customFormat="1" ht="18.75" customHeight="1">
      <c r="A23" s="95"/>
      <c r="B23" s="95"/>
      <c r="C23" s="95"/>
      <c r="D23" s="125" t="s">
        <v>172</v>
      </c>
      <c r="E23" s="197" t="s">
        <v>246</v>
      </c>
      <c r="F23" s="198"/>
      <c r="G23" s="197" t="s">
        <v>234</v>
      </c>
      <c r="H23" s="198"/>
      <c r="I23" s="93"/>
      <c r="J23" s="93"/>
    </row>
    <row r="24" spans="1:10" s="65" customFormat="1" ht="18.75" customHeight="1">
      <c r="A24" s="95"/>
      <c r="B24" s="95"/>
      <c r="C24" s="95"/>
      <c r="D24" s="235" t="s">
        <v>173</v>
      </c>
      <c r="E24" s="204">
        <v>0.3</v>
      </c>
      <c r="F24" s="93"/>
      <c r="G24" s="95"/>
      <c r="H24" s="95"/>
      <c r="I24" s="93"/>
      <c r="J24" s="93"/>
    </row>
    <row r="25" spans="1:10" s="65" customFormat="1" ht="18.75" customHeight="1">
      <c r="A25" s="95"/>
      <c r="B25" s="95"/>
      <c r="C25" s="95"/>
      <c r="D25" s="235" t="s">
        <v>174</v>
      </c>
      <c r="E25" s="204">
        <v>0.4</v>
      </c>
      <c r="F25" s="93"/>
      <c r="G25" s="95"/>
      <c r="H25" s="95"/>
      <c r="I25" s="93"/>
      <c r="J25" s="93"/>
    </row>
    <row r="26" spans="1:10" s="65" customFormat="1" ht="18.75" customHeight="1">
      <c r="A26" s="95"/>
      <c r="B26" s="95"/>
      <c r="C26" s="95"/>
      <c r="D26" s="235" t="s">
        <v>175</v>
      </c>
      <c r="E26" s="204">
        <v>0.3</v>
      </c>
      <c r="F26" s="102"/>
      <c r="G26" s="95"/>
      <c r="H26" s="95"/>
      <c r="I26" s="93"/>
      <c r="J26" s="93"/>
    </row>
    <row r="27" spans="1:10" s="65" customFormat="1" ht="18.75" customHeight="1">
      <c r="A27" s="95"/>
      <c r="B27" s="95"/>
      <c r="C27" s="95"/>
      <c r="D27" s="124"/>
      <c r="E27" s="205">
        <f>SUM(E24:E26)</f>
        <v>1</v>
      </c>
      <c r="F27" s="206" t="str">
        <f>IF(E27=1,""," Fehler: Die Summe muss immer 100% betragen !")</f>
        <v/>
      </c>
      <c r="G27" s="95"/>
      <c r="H27" s="95"/>
      <c r="I27" s="93"/>
      <c r="J27" s="93"/>
    </row>
    <row r="28" spans="1:10" s="65" customFormat="1" ht="9.75" customHeight="1">
      <c r="A28" s="95"/>
      <c r="B28" s="95"/>
      <c r="C28" s="95"/>
      <c r="D28" s="124"/>
      <c r="E28" s="100"/>
      <c r="F28" s="95"/>
      <c r="G28" s="105"/>
      <c r="H28" s="95"/>
      <c r="I28" s="95"/>
      <c r="J28" s="93"/>
    </row>
    <row r="29" spans="1:10" s="65" customFormat="1" ht="18.75" customHeight="1">
      <c r="A29" s="95"/>
      <c r="B29" s="95"/>
      <c r="C29" s="95"/>
      <c r="D29" s="101" t="s">
        <v>252</v>
      </c>
      <c r="E29" s="100"/>
      <c r="F29" s="95"/>
      <c r="G29" s="105"/>
      <c r="H29" s="95"/>
      <c r="I29" s="95"/>
      <c r="J29" s="93"/>
    </row>
    <row r="30" spans="1:10" s="65" customFormat="1" ht="18.75" customHeight="1">
      <c r="A30" s="95"/>
      <c r="B30" s="95"/>
      <c r="C30" s="95"/>
      <c r="D30" s="96">
        <v>44423</v>
      </c>
      <c r="E30" s="95" t="s">
        <v>225</v>
      </c>
      <c r="F30" s="95"/>
      <c r="G30" s="105"/>
      <c r="H30" s="93"/>
      <c r="I30" s="93"/>
      <c r="J30" s="93"/>
    </row>
    <row r="31" spans="1:10" s="65" customFormat="1" ht="18.75" customHeight="1">
      <c r="A31" s="95"/>
      <c r="B31" s="95"/>
      <c r="C31" s="95"/>
      <c r="D31" s="238" t="str">
        <f>_xlfn.UNICHAR(HEX2DEC("1F3F4"))</f>
        <v>🏴</v>
      </c>
      <c r="E31" s="95" t="s">
        <v>215</v>
      </c>
      <c r="F31" s="95"/>
      <c r="G31" s="105"/>
      <c r="H31" s="93"/>
      <c r="I31" s="93"/>
      <c r="J31" s="93"/>
    </row>
    <row r="32" spans="1:10" s="65" customFormat="1" ht="18.75" customHeight="1">
      <c r="A32" s="95"/>
      <c r="B32" s="95"/>
      <c r="C32" s="95"/>
      <c r="D32" s="95" t="s">
        <v>201</v>
      </c>
      <c r="E32" s="95"/>
      <c r="F32" s="95"/>
      <c r="G32" s="93"/>
      <c r="H32" s="93"/>
      <c r="I32" s="93"/>
      <c r="J32" s="93"/>
    </row>
    <row r="33" spans="1:10" s="65" customFormat="1" ht="18.75" customHeight="1">
      <c r="A33" s="95"/>
      <c r="B33" s="95"/>
      <c r="C33" s="95"/>
      <c r="D33" s="154" t="s">
        <v>202</v>
      </c>
      <c r="E33" s="95"/>
      <c r="F33" s="95"/>
      <c r="G33" s="93"/>
      <c r="H33" s="93"/>
      <c r="I33" s="93"/>
      <c r="J33" s="93"/>
    </row>
    <row r="34" spans="1:10" s="65" customFormat="1" ht="23.25" customHeight="1">
      <c r="A34" s="95"/>
      <c r="B34" s="95"/>
      <c r="C34" s="95"/>
      <c r="D34" s="223" t="s">
        <v>253</v>
      </c>
      <c r="E34" s="100"/>
      <c r="F34" s="95"/>
      <c r="G34" s="105"/>
      <c r="H34" s="95"/>
      <c r="I34" s="95"/>
      <c r="J34" s="105"/>
    </row>
    <row r="35" spans="1:10" s="65" customFormat="1" ht="18.75" customHeight="1">
      <c r="A35" s="95"/>
      <c r="B35" s="95"/>
      <c r="C35" s="95"/>
      <c r="D35" s="225" t="s">
        <v>254</v>
      </c>
      <c r="E35" s="239">
        <v>7</v>
      </c>
      <c r="F35" s="95" t="s">
        <v>232</v>
      </c>
      <c r="G35" s="224">
        <f>heute+E35</f>
        <v>44430</v>
      </c>
      <c r="H35" s="95"/>
      <c r="I35" s="95"/>
      <c r="J35" s="105"/>
    </row>
    <row r="36" spans="1:10" s="65" customFormat="1" ht="18.75" customHeight="1">
      <c r="A36" s="95"/>
      <c r="B36" s="95"/>
      <c r="C36" s="95"/>
      <c r="D36" s="225" t="s">
        <v>255</v>
      </c>
      <c r="E36" s="239">
        <v>14</v>
      </c>
      <c r="F36" s="95" t="s">
        <v>232</v>
      </c>
      <c r="G36" s="224">
        <f>heute+E36</f>
        <v>44437</v>
      </c>
      <c r="H36" s="95"/>
      <c r="I36" s="95"/>
      <c r="J36" s="105"/>
    </row>
    <row r="37" spans="1:10" s="65" customFormat="1" ht="18.75" customHeight="1">
      <c r="A37" s="95"/>
      <c r="B37" s="95"/>
      <c r="C37" s="95"/>
      <c r="D37" s="225" t="s">
        <v>257</v>
      </c>
      <c r="E37" s="239">
        <v>21</v>
      </c>
      <c r="F37" s="95" t="s">
        <v>232</v>
      </c>
      <c r="G37" s="224">
        <f>heute+E37</f>
        <v>44444</v>
      </c>
      <c r="H37" s="95"/>
      <c r="I37" s="95"/>
      <c r="J37" s="105"/>
    </row>
    <row r="38" spans="1:10" s="65" customFormat="1" ht="18.75" customHeight="1">
      <c r="A38" s="95"/>
      <c r="B38" s="95"/>
      <c r="C38" s="95"/>
      <c r="D38" s="225" t="s">
        <v>256</v>
      </c>
      <c r="E38" s="239">
        <v>28</v>
      </c>
      <c r="F38" s="95" t="s">
        <v>232</v>
      </c>
      <c r="G38" s="224">
        <f>heute+E38</f>
        <v>44451</v>
      </c>
      <c r="H38" s="105"/>
      <c r="I38" s="95"/>
      <c r="J38" s="105"/>
    </row>
    <row r="39" spans="1:10" s="65" customFormat="1" ht="18.75" customHeight="1">
      <c r="A39" s="95"/>
      <c r="B39" s="95"/>
      <c r="C39" s="95"/>
      <c r="D39" s="124"/>
      <c r="E39" s="100"/>
      <c r="F39" s="95"/>
      <c r="G39" s="105"/>
      <c r="H39" s="95"/>
      <c r="I39" s="95"/>
      <c r="J39" s="105"/>
    </row>
    <row r="40" spans="1:10" s="65" customFormat="1" ht="18.75" customHeight="1">
      <c r="A40" s="95"/>
      <c r="B40" s="95"/>
      <c r="C40" s="94" t="s">
        <v>169</v>
      </c>
      <c r="D40" s="95"/>
      <c r="E40" s="100"/>
      <c r="F40" s="95"/>
      <c r="G40" s="105"/>
      <c r="H40" s="95"/>
      <c r="I40" s="95"/>
      <c r="J40" s="105"/>
    </row>
    <row r="41" spans="1:10" s="65" customFormat="1" ht="18.75" customHeight="1">
      <c r="A41" s="95"/>
      <c r="B41" s="95"/>
      <c r="C41" s="95"/>
      <c r="D41" s="101" t="s">
        <v>170</v>
      </c>
      <c r="E41" s="93"/>
      <c r="F41" s="95"/>
      <c r="G41" s="93"/>
      <c r="H41" s="95"/>
      <c r="I41" s="95"/>
      <c r="J41" s="105"/>
    </row>
    <row r="42" spans="1:10" s="65" customFormat="1" ht="18.75" customHeight="1">
      <c r="A42" s="95"/>
      <c r="B42" s="95"/>
      <c r="C42" s="112"/>
      <c r="D42" s="164" t="s">
        <v>2</v>
      </c>
      <c r="F42" s="110" t="s">
        <v>207</v>
      </c>
      <c r="G42" s="110" t="s">
        <v>186</v>
      </c>
      <c r="H42" s="105"/>
      <c r="I42" s="95"/>
      <c r="J42" s="105"/>
    </row>
    <row r="43" spans="1:10" s="65" customFormat="1" ht="5.25" customHeight="1">
      <c r="A43" s="95"/>
      <c r="B43" s="95"/>
      <c r="C43" s="112"/>
      <c r="H43" s="105"/>
      <c r="I43" s="95"/>
      <c r="J43" s="105"/>
    </row>
    <row r="44" spans="1:10" s="65" customFormat="1" ht="37.5" customHeight="1">
      <c r="A44" s="95"/>
      <c r="B44" s="95"/>
      <c r="C44" s="112">
        <v>0</v>
      </c>
      <c r="D44" s="157">
        <v>0</v>
      </c>
      <c r="F44" s="191"/>
      <c r="G44" s="166">
        <f>ROW()</f>
        <v>44</v>
      </c>
      <c r="H44" s="105"/>
      <c r="I44" s="156"/>
      <c r="J44" s="105"/>
    </row>
    <row r="45" spans="1:10" s="65" customFormat="1" ht="37.5" customHeight="1">
      <c r="A45" s="95"/>
      <c r="B45" s="95"/>
      <c r="C45" s="112">
        <f>C44+1</f>
        <v>1</v>
      </c>
      <c r="D45" s="240" t="s">
        <v>209</v>
      </c>
      <c r="F45" s="273"/>
      <c r="G45" s="166">
        <f>ROW()</f>
        <v>45</v>
      </c>
      <c r="H45" s="105"/>
      <c r="I45" s="95"/>
      <c r="J45" s="105"/>
    </row>
    <row r="46" spans="1:10" s="65" customFormat="1" ht="37.5" customHeight="1">
      <c r="A46" s="95"/>
      <c r="B46" s="95"/>
      <c r="C46" s="112">
        <f t="shared" ref="C46:C59" si="1">C45+1</f>
        <v>2</v>
      </c>
      <c r="D46" s="240" t="s">
        <v>214</v>
      </c>
      <c r="F46" s="273"/>
      <c r="G46" s="166">
        <f>ROW()</f>
        <v>46</v>
      </c>
      <c r="H46" s="105"/>
      <c r="I46" s="95"/>
      <c r="J46" s="105"/>
    </row>
    <row r="47" spans="1:10" s="65" customFormat="1" ht="37.5" customHeight="1">
      <c r="A47" s="95"/>
      <c r="B47" s="95"/>
      <c r="C47" s="112">
        <f t="shared" si="1"/>
        <v>3</v>
      </c>
      <c r="D47" s="240" t="s">
        <v>210</v>
      </c>
      <c r="F47" s="273"/>
      <c r="G47" s="166">
        <f>ROW()</f>
        <v>47</v>
      </c>
      <c r="H47" s="105"/>
      <c r="I47" s="95"/>
      <c r="J47" s="105"/>
    </row>
    <row r="48" spans="1:10" s="65" customFormat="1" ht="37.5" customHeight="1">
      <c r="A48" s="95"/>
      <c r="B48" s="95"/>
      <c r="C48" s="112">
        <f t="shared" si="1"/>
        <v>4</v>
      </c>
      <c r="D48" s="240" t="s">
        <v>213</v>
      </c>
      <c r="F48" s="273"/>
      <c r="G48" s="166">
        <f>ROW()</f>
        <v>48</v>
      </c>
      <c r="H48" s="105"/>
      <c r="I48" s="95"/>
      <c r="J48" s="105"/>
    </row>
    <row r="49" spans="1:11" s="65" customFormat="1" ht="37.5" customHeight="1">
      <c r="A49" s="95"/>
      <c r="B49" s="95"/>
      <c r="C49" s="112">
        <f t="shared" si="1"/>
        <v>5</v>
      </c>
      <c r="D49" s="241" t="s">
        <v>212</v>
      </c>
      <c r="F49" s="273"/>
      <c r="G49" s="166">
        <f>ROW()</f>
        <v>49</v>
      </c>
      <c r="H49" s="105"/>
      <c r="I49" s="95"/>
      <c r="J49" s="105"/>
    </row>
    <row r="50" spans="1:11" s="65" customFormat="1" ht="37.5" customHeight="1">
      <c r="A50" s="95"/>
      <c r="B50" s="95"/>
      <c r="C50" s="112">
        <f t="shared" si="1"/>
        <v>6</v>
      </c>
      <c r="D50" s="241" t="s">
        <v>211</v>
      </c>
      <c r="F50" s="274"/>
      <c r="G50" s="166">
        <f>ROW()</f>
        <v>50</v>
      </c>
      <c r="H50" s="105"/>
      <c r="I50" s="95"/>
      <c r="J50" s="105"/>
    </row>
    <row r="51" spans="1:11" s="65" customFormat="1" ht="37.5" customHeight="1">
      <c r="A51" s="95"/>
      <c r="B51" s="95"/>
      <c r="C51" s="112">
        <f t="shared" si="1"/>
        <v>7</v>
      </c>
      <c r="D51" s="241"/>
      <c r="F51" s="275"/>
      <c r="G51" s="166">
        <f>ROW()</f>
        <v>51</v>
      </c>
      <c r="H51" s="105"/>
      <c r="I51" s="95"/>
      <c r="J51" s="105"/>
    </row>
    <row r="52" spans="1:11" s="65" customFormat="1" ht="37.5" customHeight="1">
      <c r="A52" s="95"/>
      <c r="B52" s="95"/>
      <c r="C52" s="112">
        <f t="shared" si="1"/>
        <v>8</v>
      </c>
      <c r="D52" s="241"/>
      <c r="F52" s="274"/>
      <c r="G52" s="166">
        <f>ROW()</f>
        <v>52</v>
      </c>
      <c r="H52" s="105"/>
      <c r="I52" s="95"/>
      <c r="J52" s="105"/>
    </row>
    <row r="53" spans="1:11" s="65" customFormat="1" ht="37.5" customHeight="1">
      <c r="A53" s="95"/>
      <c r="B53" s="95"/>
      <c r="C53" s="112">
        <f t="shared" si="1"/>
        <v>9</v>
      </c>
      <c r="D53" s="241"/>
      <c r="F53" s="274"/>
      <c r="G53" s="166">
        <f>ROW()</f>
        <v>53</v>
      </c>
      <c r="H53" s="105"/>
      <c r="I53" s="95"/>
      <c r="J53" s="105"/>
    </row>
    <row r="54" spans="1:11" s="65" customFormat="1" ht="37.5" customHeight="1">
      <c r="A54" s="95"/>
      <c r="B54" s="95"/>
      <c r="C54" s="112">
        <f t="shared" si="1"/>
        <v>10</v>
      </c>
      <c r="D54" s="241"/>
      <c r="F54" s="274"/>
      <c r="G54" s="166">
        <f>ROW()</f>
        <v>54</v>
      </c>
      <c r="H54" s="105"/>
      <c r="I54" s="95"/>
      <c r="J54" s="105"/>
    </row>
    <row r="55" spans="1:11" s="65" customFormat="1" ht="37.5" customHeight="1">
      <c r="A55" s="95"/>
      <c r="B55" s="95"/>
      <c r="C55" s="112">
        <f t="shared" si="1"/>
        <v>11</v>
      </c>
      <c r="D55" s="241"/>
      <c r="F55" s="274"/>
      <c r="G55" s="166">
        <f>ROW()</f>
        <v>55</v>
      </c>
      <c r="H55" s="105"/>
      <c r="I55" s="95"/>
      <c r="J55" s="105"/>
    </row>
    <row r="56" spans="1:11" s="65" customFormat="1" ht="37.5" customHeight="1">
      <c r="A56" s="95"/>
      <c r="B56" s="95"/>
      <c r="C56" s="112">
        <f t="shared" si="1"/>
        <v>12</v>
      </c>
      <c r="D56" s="241"/>
      <c r="F56" s="274"/>
      <c r="G56" s="166">
        <f>ROW()</f>
        <v>56</v>
      </c>
      <c r="H56" s="105"/>
      <c r="I56" s="95"/>
      <c r="J56" s="105"/>
    </row>
    <row r="57" spans="1:11" s="65" customFormat="1" ht="37.5" customHeight="1">
      <c r="A57" s="95"/>
      <c r="B57" s="95"/>
      <c r="C57" s="112">
        <f t="shared" si="1"/>
        <v>13</v>
      </c>
      <c r="D57" s="241"/>
      <c r="F57" s="274"/>
      <c r="G57" s="166">
        <f>ROW()</f>
        <v>57</v>
      </c>
      <c r="H57" s="105"/>
      <c r="I57" s="95"/>
      <c r="J57" s="105"/>
    </row>
    <row r="58" spans="1:11" s="65" customFormat="1" ht="37.5" customHeight="1">
      <c r="A58" s="95"/>
      <c r="B58" s="95"/>
      <c r="C58" s="112">
        <f t="shared" si="1"/>
        <v>14</v>
      </c>
      <c r="D58" s="241"/>
      <c r="F58" s="274"/>
      <c r="G58" s="166">
        <f>ROW()</f>
        <v>58</v>
      </c>
      <c r="H58" s="105"/>
      <c r="I58" s="95"/>
      <c r="J58" s="105"/>
    </row>
    <row r="59" spans="1:11" s="65" customFormat="1" ht="37.5" customHeight="1">
      <c r="A59" s="95"/>
      <c r="B59" s="95"/>
      <c r="C59" s="112">
        <f t="shared" si="1"/>
        <v>15</v>
      </c>
      <c r="D59" s="241"/>
      <c r="F59" s="274"/>
      <c r="G59" s="166">
        <f>ROW()</f>
        <v>59</v>
      </c>
      <c r="H59" s="105"/>
      <c r="I59" s="95"/>
      <c r="J59" s="105"/>
    </row>
    <row r="60" spans="1:11" s="65" customFormat="1" ht="16.5" customHeight="1">
      <c r="A60" s="95"/>
      <c r="B60" s="95"/>
      <c r="C60" s="106"/>
      <c r="D60" s="234"/>
      <c r="E60" s="100"/>
      <c r="F60" s="95"/>
      <c r="G60" s="105"/>
      <c r="H60" s="95"/>
      <c r="I60" s="95"/>
      <c r="J60" s="105"/>
    </row>
    <row r="61" spans="1:11" s="65" customFormat="1" ht="18.75" customHeight="1">
      <c r="A61" s="95"/>
      <c r="B61" s="95"/>
      <c r="C61" s="106"/>
      <c r="D61" s="95"/>
      <c r="E61" s="108"/>
      <c r="F61" s="105"/>
      <c r="G61" s="95"/>
      <c r="H61" s="95"/>
      <c r="I61" s="95"/>
      <c r="J61" s="105"/>
    </row>
    <row r="62" spans="1:11" s="65" customFormat="1" ht="18.75" customHeight="1">
      <c r="A62" s="95"/>
      <c r="B62" s="95"/>
      <c r="C62" s="106"/>
      <c r="D62" s="101" t="s">
        <v>226</v>
      </c>
      <c r="E62" s="108"/>
      <c r="F62" s="156"/>
      <c r="G62" s="156"/>
      <c r="H62" s="156"/>
      <c r="I62" s="156"/>
      <c r="J62" s="156"/>
      <c r="K62" s="158"/>
    </row>
    <row r="63" spans="1:11" ht="18.75" customHeight="1">
      <c r="A63" s="95"/>
      <c r="B63" s="95"/>
      <c r="C63" s="106"/>
      <c r="D63" s="164" t="s">
        <v>171</v>
      </c>
      <c r="E63" s="95"/>
      <c r="F63" s="156"/>
      <c r="G63" s="156"/>
      <c r="H63" s="156"/>
      <c r="I63" s="156"/>
      <c r="J63" s="156"/>
      <c r="K63" s="158"/>
    </row>
    <row r="64" spans="1:11" ht="18.75" customHeight="1">
      <c r="A64" s="95"/>
      <c r="B64" s="95"/>
      <c r="C64" s="112">
        <f>ROW()-ROW($C$63)</f>
        <v>1</v>
      </c>
      <c r="D64" s="242" t="s">
        <v>150</v>
      </c>
      <c r="E64" s="95"/>
      <c r="F64" s="156"/>
      <c r="G64" s="156"/>
      <c r="H64" s="156"/>
      <c r="I64" s="156"/>
      <c r="J64" s="156"/>
      <c r="K64" s="158"/>
    </row>
    <row r="65" spans="1:11" ht="18.75" customHeight="1">
      <c r="A65" s="95"/>
      <c r="B65" s="95"/>
      <c r="C65" s="112">
        <f t="shared" ref="C65:C78" si="2">ROW()-ROW($C$63)</f>
        <v>2</v>
      </c>
      <c r="D65" s="240" t="s">
        <v>148</v>
      </c>
      <c r="E65" s="95"/>
      <c r="F65" s="156"/>
      <c r="G65" s="156"/>
      <c r="H65" s="156"/>
      <c r="I65" s="156"/>
      <c r="J65" s="156"/>
      <c r="K65" s="158"/>
    </row>
    <row r="66" spans="1:11" ht="18.75" customHeight="1">
      <c r="A66" s="95"/>
      <c r="B66" s="95"/>
      <c r="C66" s="112">
        <f t="shared" si="2"/>
        <v>3</v>
      </c>
      <c r="D66" s="240" t="s">
        <v>147</v>
      </c>
      <c r="E66" s="95"/>
      <c r="F66" s="156"/>
      <c r="G66" s="156"/>
      <c r="H66" s="156"/>
      <c r="I66" s="156"/>
      <c r="J66" s="156"/>
      <c r="K66" s="158"/>
    </row>
    <row r="67" spans="1:11" s="65" customFormat="1" ht="18.75" customHeight="1">
      <c r="A67" s="95"/>
      <c r="B67" s="95"/>
      <c r="C67" s="112">
        <f t="shared" si="2"/>
        <v>4</v>
      </c>
      <c r="D67" s="241"/>
      <c r="E67" s="95"/>
      <c r="F67" s="156"/>
      <c r="G67" s="156"/>
      <c r="H67" s="156"/>
      <c r="I67" s="156"/>
      <c r="J67" s="156"/>
      <c r="K67" s="158"/>
    </row>
    <row r="68" spans="1:11" s="65" customFormat="1" ht="18.75" customHeight="1">
      <c r="A68" s="95"/>
      <c r="B68" s="95"/>
      <c r="C68" s="112">
        <f t="shared" si="2"/>
        <v>5</v>
      </c>
      <c r="D68" s="241"/>
      <c r="E68" s="95"/>
      <c r="F68" s="156"/>
      <c r="G68" s="156"/>
      <c r="H68" s="156"/>
      <c r="I68" s="156"/>
      <c r="J68" s="156"/>
      <c r="K68" s="158"/>
    </row>
    <row r="69" spans="1:11" s="65" customFormat="1" ht="18.75" customHeight="1">
      <c r="A69" s="95"/>
      <c r="B69" s="95"/>
      <c r="C69" s="112">
        <f t="shared" si="2"/>
        <v>6</v>
      </c>
      <c r="D69" s="241"/>
      <c r="E69" s="95"/>
      <c r="F69" s="156"/>
      <c r="G69" s="156"/>
      <c r="H69" s="156"/>
      <c r="I69" s="156"/>
      <c r="J69" s="156"/>
      <c r="K69" s="158"/>
    </row>
    <row r="70" spans="1:11" s="65" customFormat="1" ht="18.75" customHeight="1">
      <c r="A70" s="95"/>
      <c r="B70" s="95"/>
      <c r="C70" s="112">
        <f t="shared" si="2"/>
        <v>7</v>
      </c>
      <c r="D70" s="241"/>
      <c r="E70" s="95"/>
      <c r="F70" s="156"/>
      <c r="G70" s="156"/>
      <c r="H70" s="156"/>
      <c r="I70" s="156"/>
      <c r="J70" s="156"/>
      <c r="K70" s="158"/>
    </row>
    <row r="71" spans="1:11" s="65" customFormat="1" ht="18.75" customHeight="1">
      <c r="A71" s="95"/>
      <c r="B71" s="95"/>
      <c r="C71" s="112">
        <f t="shared" si="2"/>
        <v>8</v>
      </c>
      <c r="D71" s="241"/>
      <c r="E71" s="95"/>
      <c r="F71" s="156"/>
      <c r="G71" s="156"/>
      <c r="H71" s="156"/>
      <c r="I71" s="156"/>
      <c r="J71" s="156"/>
      <c r="K71" s="158"/>
    </row>
    <row r="72" spans="1:11" s="65" customFormat="1" ht="18.75" customHeight="1">
      <c r="A72" s="95"/>
      <c r="B72" s="95"/>
      <c r="C72" s="112">
        <f t="shared" si="2"/>
        <v>9</v>
      </c>
      <c r="D72" s="241"/>
      <c r="E72" s="95"/>
      <c r="F72" s="156"/>
      <c r="G72" s="156"/>
      <c r="H72" s="156"/>
      <c r="I72" s="156"/>
      <c r="J72" s="156"/>
      <c r="K72" s="158"/>
    </row>
    <row r="73" spans="1:11" s="65" customFormat="1" ht="18.75" customHeight="1">
      <c r="A73" s="95"/>
      <c r="B73" s="95"/>
      <c r="C73" s="112">
        <f t="shared" si="2"/>
        <v>10</v>
      </c>
      <c r="D73" s="241"/>
      <c r="E73" s="95"/>
      <c r="F73" s="156"/>
      <c r="G73" s="156"/>
      <c r="H73" s="156"/>
      <c r="I73" s="156"/>
      <c r="J73" s="156"/>
      <c r="K73" s="158"/>
    </row>
    <row r="74" spans="1:11" s="65" customFormat="1" ht="18.75" customHeight="1">
      <c r="A74" s="95"/>
      <c r="B74" s="95"/>
      <c r="C74" s="112">
        <f t="shared" si="2"/>
        <v>11</v>
      </c>
      <c r="D74" s="241"/>
      <c r="E74" s="95"/>
      <c r="F74" s="156"/>
      <c r="G74" s="156"/>
      <c r="H74" s="156"/>
      <c r="I74" s="156"/>
      <c r="J74" s="156"/>
      <c r="K74" s="158"/>
    </row>
    <row r="75" spans="1:11" s="65" customFormat="1" ht="18.75" customHeight="1">
      <c r="A75" s="95"/>
      <c r="B75" s="95"/>
      <c r="C75" s="112">
        <f t="shared" si="2"/>
        <v>12</v>
      </c>
      <c r="D75" s="241"/>
      <c r="E75" s="95"/>
      <c r="F75" s="156"/>
      <c r="G75" s="156"/>
      <c r="H75" s="156"/>
      <c r="I75" s="156"/>
      <c r="J75" s="156"/>
      <c r="K75" s="158"/>
    </row>
    <row r="76" spans="1:11" s="65" customFormat="1" ht="18.75" customHeight="1">
      <c r="A76" s="95"/>
      <c r="B76" s="95"/>
      <c r="C76" s="112">
        <f t="shared" si="2"/>
        <v>13</v>
      </c>
      <c r="D76" s="241"/>
      <c r="E76" s="95"/>
      <c r="F76" s="156"/>
      <c r="G76" s="156"/>
      <c r="H76" s="156"/>
      <c r="I76" s="156"/>
      <c r="J76" s="156"/>
      <c r="K76" s="158"/>
    </row>
    <row r="77" spans="1:11" s="65" customFormat="1" ht="18.75" customHeight="1">
      <c r="A77" s="95"/>
      <c r="B77" s="95"/>
      <c r="C77" s="112">
        <f t="shared" si="2"/>
        <v>14</v>
      </c>
      <c r="D77" s="241"/>
      <c r="E77" s="95"/>
      <c r="F77" s="156"/>
      <c r="G77" s="156"/>
      <c r="H77" s="156"/>
      <c r="I77" s="156"/>
      <c r="J77" s="156"/>
      <c r="K77" s="158"/>
    </row>
    <row r="78" spans="1:11" ht="18.75" customHeight="1">
      <c r="A78" s="95"/>
      <c r="B78" s="95"/>
      <c r="C78" s="112">
        <f t="shared" si="2"/>
        <v>15</v>
      </c>
      <c r="D78" s="241"/>
      <c r="E78" s="95"/>
      <c r="F78" s="156"/>
      <c r="G78" s="156"/>
      <c r="H78" s="156"/>
      <c r="I78" s="156"/>
      <c r="J78" s="156"/>
      <c r="K78" s="158"/>
    </row>
    <row r="79" spans="1:11" s="65" customFormat="1" ht="18.75" customHeight="1">
      <c r="A79" s="95"/>
      <c r="B79" s="95"/>
      <c r="C79" s="106"/>
      <c r="D79" s="234"/>
      <c r="E79" s="95"/>
      <c r="F79" s="156"/>
      <c r="G79" s="156"/>
      <c r="H79" s="156"/>
      <c r="I79" s="156"/>
      <c r="J79" s="156"/>
    </row>
    <row r="80" spans="1:11" s="65" customFormat="1" ht="18.75" customHeight="1">
      <c r="A80" s="95"/>
      <c r="B80" s="95"/>
      <c r="C80" s="106"/>
      <c r="D80" s="95"/>
      <c r="E80" s="95"/>
      <c r="F80" s="156"/>
      <c r="G80" s="156"/>
      <c r="H80" s="156"/>
      <c r="I80" s="156"/>
      <c r="J80" s="156"/>
    </row>
    <row r="81" spans="1:10" s="65" customFormat="1" ht="18.75" customHeight="1">
      <c r="A81" s="95"/>
      <c r="B81" s="95"/>
      <c r="C81" s="106"/>
      <c r="D81" s="95"/>
      <c r="E81" s="95"/>
      <c r="F81" s="156"/>
      <c r="G81" s="156"/>
      <c r="H81" s="156"/>
      <c r="I81" s="156"/>
      <c r="J81" s="156"/>
    </row>
    <row r="82" spans="1:10" s="65" customFormat="1" ht="18.75" customHeight="1">
      <c r="A82" s="95"/>
      <c r="B82" s="95"/>
      <c r="C82" s="106"/>
      <c r="D82" s="95"/>
      <c r="E82" s="95"/>
      <c r="F82" s="156"/>
      <c r="G82" s="156"/>
      <c r="H82" s="156"/>
      <c r="I82" s="156"/>
      <c r="J82" s="156"/>
    </row>
    <row r="83" spans="1:10" s="65" customFormat="1" ht="18.75" customHeight="1">
      <c r="A83" s="95"/>
      <c r="B83" s="95"/>
      <c r="C83" s="106"/>
      <c r="D83" s="95"/>
      <c r="E83" s="95"/>
      <c r="F83" s="105"/>
      <c r="G83" s="105"/>
      <c r="H83" s="95"/>
      <c r="I83" s="105"/>
      <c r="J83" s="105"/>
    </row>
    <row r="84" spans="1:10" s="65" customFormat="1" ht="18.75" customHeight="1">
      <c r="A84" s="95"/>
      <c r="B84" s="95"/>
      <c r="C84" s="106"/>
      <c r="D84" s="95"/>
      <c r="E84" s="95"/>
      <c r="F84" s="105"/>
      <c r="G84" s="105"/>
      <c r="H84" s="95"/>
      <c r="I84" s="105"/>
      <c r="J84" s="105"/>
    </row>
    <row r="85" spans="1:10" s="65" customFormat="1" ht="18.75" customHeight="1">
      <c r="A85" s="95"/>
      <c r="B85" s="95"/>
      <c r="C85" s="106"/>
      <c r="D85" s="95"/>
      <c r="E85" s="95"/>
      <c r="F85" s="105"/>
      <c r="G85" s="105"/>
      <c r="H85" s="95"/>
      <c r="I85" s="105"/>
      <c r="J85" s="105"/>
    </row>
    <row r="86" spans="1:10" s="65" customFormat="1" ht="18.75" hidden="1" customHeight="1">
      <c r="A86" s="95"/>
      <c r="B86" s="95"/>
      <c r="C86" s="106"/>
      <c r="D86" s="95"/>
      <c r="E86" s="95"/>
      <c r="F86" s="105"/>
      <c r="G86" s="105"/>
      <c r="H86" s="95"/>
      <c r="I86" s="105"/>
      <c r="J86" s="105"/>
    </row>
    <row r="87" spans="1:10" s="65" customFormat="1" ht="18.75" hidden="1" customHeight="1">
      <c r="A87" s="95"/>
      <c r="B87" s="95"/>
      <c r="C87" s="106"/>
      <c r="D87" s="95"/>
      <c r="E87" s="95"/>
      <c r="F87" s="105"/>
      <c r="G87" s="105"/>
      <c r="H87" s="95"/>
      <c r="I87" s="105"/>
      <c r="J87" s="95"/>
    </row>
    <row r="88" spans="1:10" s="65" customFormat="1" ht="18.75" hidden="1" customHeight="1">
      <c r="A88" s="95"/>
      <c r="B88" s="95"/>
      <c r="C88" s="106"/>
      <c r="D88" s="95"/>
      <c r="E88" s="95"/>
      <c r="F88" s="105"/>
      <c r="G88" s="105"/>
      <c r="H88" s="95"/>
      <c r="I88" s="105"/>
      <c r="J88" s="95"/>
    </row>
    <row r="89" spans="1:10" s="65" customFormat="1" ht="18.75" hidden="1" customHeight="1">
      <c r="A89" s="95"/>
      <c r="B89" s="95"/>
      <c r="C89" s="106"/>
      <c r="D89" s="95"/>
      <c r="E89" s="95"/>
      <c r="F89" s="105"/>
      <c r="G89" s="105"/>
      <c r="H89" s="95"/>
      <c r="I89" s="105"/>
      <c r="J89" s="95"/>
    </row>
    <row r="90" spans="1:10" s="65" customFormat="1" ht="18.75" hidden="1" customHeight="1">
      <c r="A90" s="95"/>
      <c r="B90" s="95"/>
      <c r="C90" s="106"/>
      <c r="D90" s="95"/>
      <c r="E90" s="95"/>
      <c r="F90" s="105"/>
      <c r="G90" s="105"/>
      <c r="H90" s="95"/>
      <c r="I90" s="105"/>
      <c r="J90" s="95"/>
    </row>
    <row r="91" spans="1:10" s="65" customFormat="1" ht="18.75" hidden="1" customHeight="1">
      <c r="A91" s="95"/>
      <c r="B91" s="95"/>
      <c r="C91" s="106"/>
      <c r="D91" s="95"/>
      <c r="E91" s="95"/>
      <c r="F91" s="105"/>
      <c r="G91" s="105"/>
      <c r="H91" s="95"/>
      <c r="I91" s="105"/>
      <c r="J91" s="95"/>
    </row>
    <row r="92" spans="1:10" s="65" customFormat="1" ht="18.75" hidden="1" customHeight="1">
      <c r="A92" s="95"/>
      <c r="B92" s="95"/>
      <c r="C92" s="106"/>
      <c r="D92" s="95"/>
      <c r="E92" s="95"/>
      <c r="F92" s="105"/>
      <c r="G92" s="105"/>
      <c r="H92" s="95"/>
      <c r="I92" s="105"/>
      <c r="J92" s="95"/>
    </row>
    <row r="93" spans="1:10" s="65" customFormat="1" ht="18.75" hidden="1" customHeight="1">
      <c r="A93" s="95"/>
      <c r="B93" s="95"/>
      <c r="C93" s="106"/>
      <c r="D93" s="95"/>
      <c r="E93" s="95"/>
      <c r="F93" s="105"/>
      <c r="G93" s="105"/>
      <c r="H93" s="95"/>
      <c r="I93" s="105"/>
      <c r="J93" s="95"/>
    </row>
    <row r="94" spans="1:10" s="65" customFormat="1" ht="18.75" hidden="1" customHeight="1">
      <c r="A94" s="95"/>
      <c r="B94" s="95"/>
      <c r="C94" s="106"/>
      <c r="D94" s="95"/>
      <c r="E94" s="95"/>
      <c r="F94" s="105"/>
      <c r="G94" s="105"/>
      <c r="H94" s="95"/>
      <c r="I94" s="105"/>
      <c r="J94" s="95"/>
    </row>
    <row r="95" spans="1:10" s="65" customFormat="1" ht="18.75" hidden="1" customHeight="1">
      <c r="A95" s="95"/>
      <c r="B95" s="95"/>
      <c r="C95" s="106"/>
      <c r="D95" s="95"/>
      <c r="E95" s="95"/>
      <c r="F95" s="105"/>
      <c r="G95" s="105"/>
      <c r="H95" s="95"/>
      <c r="I95" s="105"/>
      <c r="J95" s="95"/>
    </row>
    <row r="96" spans="1:10" s="65" customFormat="1" ht="18.75" hidden="1" customHeight="1">
      <c r="A96" s="95"/>
      <c r="B96" s="95"/>
      <c r="C96" s="106"/>
      <c r="D96" s="95"/>
      <c r="E96" s="95"/>
      <c r="F96" s="105"/>
      <c r="G96" s="105"/>
      <c r="H96" s="95"/>
      <c r="I96" s="105"/>
      <c r="J96" s="95"/>
    </row>
    <row r="97" spans="1:10" s="65" customFormat="1" ht="18.75" hidden="1" customHeight="1">
      <c r="A97" s="95"/>
      <c r="B97" s="95"/>
      <c r="C97" s="106"/>
      <c r="D97" s="95"/>
      <c r="E97" s="95"/>
      <c r="F97" s="105"/>
      <c r="G97" s="105"/>
      <c r="H97" s="95"/>
      <c r="I97" s="105"/>
      <c r="J97" s="95"/>
    </row>
    <row r="98" spans="1:10" s="65" customFormat="1" ht="18.75" hidden="1" customHeight="1">
      <c r="A98" s="95"/>
      <c r="B98" s="95"/>
      <c r="C98" s="106"/>
      <c r="D98" s="95"/>
      <c r="E98" s="95"/>
      <c r="F98" s="105"/>
      <c r="G98" s="105"/>
      <c r="H98" s="95"/>
      <c r="I98" s="105"/>
      <c r="J98" s="95"/>
    </row>
    <row r="99" spans="1:10" s="65" customFormat="1" ht="18.75" hidden="1" customHeight="1">
      <c r="A99" s="95"/>
      <c r="B99" s="95"/>
      <c r="C99" s="106"/>
      <c r="D99" s="95"/>
      <c r="E99" s="95"/>
      <c r="F99" s="105"/>
      <c r="G99" s="105"/>
      <c r="H99" s="95"/>
      <c r="I99" s="105"/>
      <c r="J99" s="95"/>
    </row>
    <row r="100" spans="1:10" s="65" customFormat="1" ht="18.75" hidden="1" customHeight="1">
      <c r="A100" s="95"/>
      <c r="B100" s="95"/>
      <c r="C100" s="106"/>
      <c r="D100" s="95"/>
      <c r="E100" s="95"/>
      <c r="F100" s="105"/>
      <c r="G100" s="105"/>
      <c r="H100" s="95"/>
      <c r="I100" s="105"/>
      <c r="J100" s="95"/>
    </row>
    <row r="101" spans="1:10" s="65" customFormat="1" ht="18.75" hidden="1" customHeight="1">
      <c r="A101" s="95"/>
      <c r="B101" s="95"/>
      <c r="C101" s="106"/>
      <c r="D101" s="95"/>
      <c r="E101" s="95"/>
      <c r="F101" s="105"/>
      <c r="G101" s="105"/>
      <c r="H101" s="95"/>
      <c r="I101" s="105"/>
      <c r="J101" s="95"/>
    </row>
    <row r="102" spans="1:10" s="65" customFormat="1" ht="18.75" hidden="1" customHeight="1">
      <c r="A102" s="95"/>
      <c r="B102" s="95"/>
      <c r="C102" s="106"/>
      <c r="D102" s="95"/>
      <c r="E102" s="95"/>
      <c r="F102" s="105"/>
      <c r="G102" s="105"/>
      <c r="H102" s="95"/>
      <c r="I102" s="105"/>
      <c r="J102" s="95"/>
    </row>
    <row r="103" spans="1:10" s="65" customFormat="1" ht="18.75" hidden="1" customHeight="1">
      <c r="A103" s="95"/>
      <c r="B103" s="95"/>
      <c r="C103" s="106"/>
      <c r="D103" s="95"/>
      <c r="E103" s="95"/>
      <c r="F103" s="105"/>
      <c r="G103" s="105"/>
      <c r="H103" s="95"/>
      <c r="I103" s="105"/>
      <c r="J103" s="95"/>
    </row>
    <row r="104" spans="1:10" s="65" customFormat="1" ht="18.75" hidden="1" customHeight="1">
      <c r="A104" s="95"/>
      <c r="B104" s="95"/>
      <c r="C104" s="106"/>
      <c r="D104" s="95"/>
      <c r="E104" s="95"/>
      <c r="F104" s="105"/>
      <c r="G104" s="105"/>
      <c r="H104" s="95"/>
      <c r="I104" s="105"/>
      <c r="J104" s="95"/>
    </row>
    <row r="105" spans="1:10" s="65" customFormat="1" ht="18.75" hidden="1" customHeight="1">
      <c r="A105" s="95"/>
      <c r="B105" s="95"/>
      <c r="C105" s="106"/>
      <c r="D105" s="95"/>
      <c r="E105" s="95"/>
      <c r="F105" s="105"/>
      <c r="G105" s="105"/>
      <c r="H105" s="95"/>
      <c r="I105" s="105"/>
      <c r="J105" s="95"/>
    </row>
    <row r="106" spans="1:10" s="65" customFormat="1" ht="18.75" hidden="1" customHeight="1">
      <c r="A106" s="95"/>
      <c r="B106" s="95"/>
      <c r="C106" s="106"/>
      <c r="D106" s="95"/>
      <c r="E106" s="95"/>
      <c r="F106" s="105"/>
      <c r="G106" s="105"/>
      <c r="H106" s="95"/>
      <c r="I106" s="105"/>
      <c r="J106" s="95"/>
    </row>
    <row r="107" spans="1:10" s="65" customFormat="1" ht="18.75" hidden="1" customHeight="1">
      <c r="A107" s="95"/>
      <c r="B107" s="95"/>
      <c r="C107" s="106"/>
      <c r="D107" s="95"/>
      <c r="E107" s="95"/>
      <c r="F107" s="105"/>
      <c r="G107" s="105"/>
      <c r="H107" s="95"/>
      <c r="I107" s="105"/>
      <c r="J107" s="95"/>
    </row>
    <row r="108" spans="1:10" s="65" customFormat="1" ht="18.75" hidden="1" customHeight="1">
      <c r="A108" s="95"/>
      <c r="B108" s="95"/>
      <c r="C108" s="106"/>
      <c r="D108" s="95"/>
      <c r="E108" s="95"/>
      <c r="F108" s="105"/>
      <c r="G108" s="105"/>
      <c r="H108" s="95"/>
      <c r="I108" s="105"/>
      <c r="J108" s="95"/>
    </row>
    <row r="109" spans="1:10" ht="18.75" hidden="1" customHeight="1">
      <c r="A109" s="95"/>
      <c r="B109" s="95"/>
      <c r="C109" s="106"/>
      <c r="D109" s="95"/>
      <c r="E109" s="95"/>
      <c r="F109" s="105"/>
      <c r="G109" s="105"/>
      <c r="H109" s="95"/>
      <c r="I109" s="105"/>
      <c r="J109" s="95"/>
    </row>
    <row r="110" spans="1:10" ht="18.75" hidden="1" customHeight="1">
      <c r="A110" s="95"/>
      <c r="B110" s="95"/>
      <c r="C110" s="106"/>
      <c r="D110" s="95"/>
      <c r="E110" s="105"/>
      <c r="F110" s="95"/>
      <c r="G110" s="95"/>
      <c r="H110" s="95"/>
      <c r="I110" s="105"/>
      <c r="J110" s="95"/>
    </row>
    <row r="111" spans="1:10" ht="20.25" hidden="1">
      <c r="A111" s="95"/>
      <c r="B111" s="95"/>
      <c r="C111" s="106"/>
      <c r="D111" s="95"/>
      <c r="E111" s="105"/>
      <c r="F111" s="95"/>
      <c r="G111" s="95"/>
      <c r="H111" s="95"/>
      <c r="I111" s="105"/>
      <c r="J111" s="95"/>
    </row>
    <row r="112" spans="1:10" ht="20.25" hidden="1">
      <c r="A112" s="95"/>
      <c r="B112" s="95"/>
      <c r="C112" s="106"/>
      <c r="D112" s="95"/>
      <c r="E112" s="105"/>
      <c r="F112" s="95"/>
      <c r="G112" s="95"/>
      <c r="H112" s="95"/>
      <c r="I112" s="105"/>
      <c r="J112" s="95"/>
    </row>
    <row r="113" spans="1:10" ht="20.25" hidden="1">
      <c r="A113" s="95"/>
      <c r="B113" s="95"/>
      <c r="C113" s="106"/>
      <c r="D113" s="95"/>
      <c r="E113" s="95"/>
      <c r="F113" s="105"/>
      <c r="G113" s="95"/>
      <c r="H113" s="95"/>
      <c r="I113" s="105"/>
      <c r="J113" s="95"/>
    </row>
    <row r="114" spans="1:10" hidden="1">
      <c r="D114" s="95"/>
    </row>
    <row r="115" spans="1:10" hidden="1">
      <c r="D115" s="102"/>
    </row>
  </sheetData>
  <sheetProtection algorithmName="SHA-512" hashValue="7BgRAY+BURL37rmkdbbM5y3SxsQ07cr4VwRdWfYGCNP47CkEMepLxxOmJljESFtrN5lhY/QtWhCEwTRUdZosoA==" saltValue="uHXeOLt2v6e+ApeXurnLmw==" spinCount="100000" sheet="1" objects="1" scenarios="1"/>
  <phoneticPr fontId="75" type="noConversion"/>
  <conditionalFormatting sqref="H15">
    <cfRule type="expression" dxfId="407" priority="3" stopIfTrue="1">
      <formula>G15=0</formula>
    </cfRule>
  </conditionalFormatting>
  <conditionalFormatting sqref="H16:H18">
    <cfRule type="expression" dxfId="406" priority="2" stopIfTrue="1">
      <formula>G16=0</formula>
    </cfRule>
  </conditionalFormatting>
  <dataValidations count="2">
    <dataValidation type="list" allowBlank="1" showInputMessage="1" showErrorMessage="1" sqref="G15:G18" xr:uid="{BFF20B1C-BCEE-450B-B95D-4F505CCE0C2D}">
      <formula1>"1,0"</formula1>
    </dataValidation>
    <dataValidation type="whole" allowBlank="1" showInputMessage="1" showErrorMessage="1" errorTitle="Achtung" error="Mindestwert = 1 (nur ganze Zahlen/Aufgaben)" sqref="H15:H18" xr:uid="{2734CEE0-1EA4-4029-98B7-D835E31E6B4B}">
      <formula1>1</formula1>
      <formula2>300</formula2>
    </dataValidation>
  </dataValidations>
  <hyperlinks>
    <hyperlink ref="D33" r:id="rId1" xr:uid="{00000000-0004-0000-0100-000000000000}"/>
  </hyperlinks>
  <printOptions horizontalCentered="1"/>
  <pageMargins left="0.59055118110236227" right="0.59055118110236227" top="0.78740157480314965" bottom="0.78740157480314965" header="0.31496062992125984" footer="0.31496062992125984"/>
  <pageSetup paperSize="9" scale="74" orientation="portrait" r:id="rId2"/>
  <headerFooter>
    <oddFooter>&amp;LEine Vorlage von www.financial-modelling-videos.de&amp;C&amp;A&amp;RSeite &amp;P von &amp;N</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imovi_Aufgaben">
    <tabColor rgb="FFFFFF00"/>
    <pageSetUpPr fitToPage="1"/>
  </sheetPr>
  <dimension ref="A1:N68"/>
  <sheetViews>
    <sheetView showGridLines="0" showRowColHeaders="0" zoomScale="130" zoomScaleNormal="130" zoomScaleSheetLayoutView="115" workbookViewId="0">
      <selection activeCell="F6" sqref="F6"/>
    </sheetView>
  </sheetViews>
  <sheetFormatPr baseColWidth="10" defaultColWidth="0" defaultRowHeight="12.75"/>
  <cols>
    <col min="1" max="1" width="3.28515625" style="65" customWidth="1"/>
    <col min="2" max="2" width="3.85546875" style="65" customWidth="1"/>
    <col min="3" max="3" width="48.85546875" style="65" customWidth="1"/>
    <col min="4" max="4" width="23.140625" style="65" customWidth="1"/>
    <col min="5" max="5" width="17.5703125" style="65" customWidth="1"/>
    <col min="6" max="6" width="15.85546875" style="65" customWidth="1"/>
    <col min="7" max="7" width="17.42578125" style="65" customWidth="1"/>
    <col min="8" max="8" width="16.42578125" style="65" customWidth="1"/>
    <col min="9" max="9" width="16.140625" style="65" customWidth="1"/>
    <col min="10" max="10" width="16.85546875" style="65" customWidth="1"/>
    <col min="11" max="11" width="17.42578125" style="65" customWidth="1"/>
    <col min="12" max="12" width="15" style="65" customWidth="1"/>
    <col min="13" max="13" width="16.5703125" style="65" customWidth="1"/>
    <col min="14" max="14" width="5.5703125" style="65" customWidth="1"/>
    <col min="15" max="16384" width="11.42578125" style="65" hidden="1"/>
  </cols>
  <sheetData>
    <row r="1" spans="1:14" ht="39" customHeight="1">
      <c r="A1" s="90"/>
      <c r="B1" s="90"/>
      <c r="C1" s="90"/>
      <c r="D1" s="90"/>
      <c r="E1" s="90"/>
      <c r="F1" s="90"/>
      <c r="G1" s="90"/>
      <c r="H1" s="90"/>
      <c r="I1" s="90"/>
      <c r="J1" s="90"/>
      <c r="K1" s="90"/>
      <c r="L1" s="90"/>
      <c r="M1" s="90"/>
      <c r="N1" s="90"/>
    </row>
    <row r="2" spans="1:14" ht="15" customHeight="1">
      <c r="A2" s="177"/>
      <c r="B2" s="128"/>
      <c r="C2" s="177"/>
      <c r="D2" s="177"/>
      <c r="E2" s="177"/>
      <c r="F2" s="177"/>
      <c r="G2" s="177"/>
      <c r="H2" s="177"/>
      <c r="I2" s="177"/>
      <c r="J2" s="177"/>
      <c r="K2" s="177"/>
      <c r="L2" s="177"/>
      <c r="M2" s="177"/>
      <c r="N2" s="177"/>
    </row>
    <row r="3" spans="1:14" ht="30.75" customHeight="1">
      <c r="A3" s="177"/>
      <c r="B3" s="128"/>
      <c r="C3" s="187" t="s">
        <v>263</v>
      </c>
      <c r="D3" s="128"/>
      <c r="E3" s="188"/>
      <c r="F3" s="177"/>
      <c r="G3" s="177"/>
      <c r="H3" s="194"/>
      <c r="I3" s="194"/>
      <c r="J3" s="194"/>
      <c r="K3" s="194"/>
      <c r="L3" s="194"/>
      <c r="M3" s="194"/>
      <c r="N3" s="194"/>
    </row>
    <row r="4" spans="1:14" ht="18.75" customHeight="1">
      <c r="A4" s="177"/>
      <c r="B4" s="128"/>
      <c r="C4" s="134" t="s">
        <v>131</v>
      </c>
      <c r="D4" s="134" t="s">
        <v>184</v>
      </c>
      <c r="E4" s="134" t="s">
        <v>184</v>
      </c>
      <c r="F4" s="134" t="s">
        <v>184</v>
      </c>
      <c r="G4" s="134" t="s">
        <v>125</v>
      </c>
      <c r="H4" s="134" t="s">
        <v>125</v>
      </c>
      <c r="I4" s="134" t="s">
        <v>229</v>
      </c>
      <c r="J4" s="134" t="s">
        <v>184</v>
      </c>
      <c r="K4" s="134" t="s">
        <v>259</v>
      </c>
      <c r="L4" s="134" t="s">
        <v>229</v>
      </c>
      <c r="M4" s="134" t="s">
        <v>229</v>
      </c>
      <c r="N4" s="177"/>
    </row>
    <row r="5" spans="1:14" ht="19.5" customHeight="1">
      <c r="A5" s="177"/>
      <c r="B5" s="128"/>
      <c r="C5" s="111" t="s">
        <v>177</v>
      </c>
      <c r="D5" s="111" t="s">
        <v>176</v>
      </c>
      <c r="E5" s="111" t="s">
        <v>182</v>
      </c>
      <c r="F5" s="111" t="s">
        <v>172</v>
      </c>
      <c r="G5" s="111" t="s">
        <v>178</v>
      </c>
      <c r="H5" s="111" t="s">
        <v>181</v>
      </c>
      <c r="I5" s="111" t="s">
        <v>179</v>
      </c>
      <c r="J5" s="111" t="s">
        <v>151</v>
      </c>
      <c r="K5" s="111" t="s">
        <v>183</v>
      </c>
      <c r="L5" s="111" t="s">
        <v>180</v>
      </c>
      <c r="M5" s="111" t="s">
        <v>230</v>
      </c>
      <c r="N5" s="177"/>
    </row>
    <row r="6" spans="1:14" ht="19.5" customHeight="1">
      <c r="A6" s="177"/>
      <c r="B6" s="128"/>
      <c r="C6" s="235" t="s">
        <v>231</v>
      </c>
      <c r="D6" s="235" t="s">
        <v>150</v>
      </c>
      <c r="E6" s="235" t="s">
        <v>214</v>
      </c>
      <c r="F6" s="235" t="s">
        <v>174</v>
      </c>
      <c r="G6" s="243">
        <v>44201</v>
      </c>
      <c r="H6" s="243">
        <v>44545</v>
      </c>
      <c r="I6" s="196">
        <f>IF(tbl_Daten[[#This Row],[Startdatum]]="","",IF(tbl_Daten[[#This Row],[Fälligkeitsdatum]]="",0,tbl_Daten[[#This Row],[Fälligkeitsdatum]]-tbl_Daten[[#This Row],[Startdatum]]))</f>
        <v>344</v>
      </c>
      <c r="J6" s="235" t="s">
        <v>149</v>
      </c>
      <c r="K6" s="245">
        <v>0.1</v>
      </c>
      <c r="L6" s="196" t="str">
        <f>IF(tbl_Daten[[#This Row],[Status]]=Annahmen!$D$17,"Nein",IF(tbl_Daten[[#This Row],[Fälligkeitsdatum]]&lt;heute,"Ja","Nein"))</f>
        <v>Nein</v>
      </c>
      <c r="M6" s="196">
        <f>ROW()</f>
        <v>6</v>
      </c>
      <c r="N6" s="177"/>
    </row>
    <row r="7" spans="1:14" ht="19.5" customHeight="1">
      <c r="A7" s="177"/>
      <c r="B7" s="128"/>
      <c r="C7" s="235" t="s">
        <v>222</v>
      </c>
      <c r="D7" s="235" t="s">
        <v>148</v>
      </c>
      <c r="E7" s="235" t="s">
        <v>210</v>
      </c>
      <c r="F7" s="235" t="s">
        <v>175</v>
      </c>
      <c r="G7" s="243">
        <v>44291</v>
      </c>
      <c r="H7" s="243">
        <v>44545</v>
      </c>
      <c r="I7" s="196">
        <f>IF(tbl_Daten[[#This Row],[Startdatum]]="","",IF(tbl_Daten[[#This Row],[Fälligkeitsdatum]]="",0,tbl_Daten[[#This Row],[Fälligkeitsdatum]]-tbl_Daten[[#This Row],[Startdatum]]))</f>
        <v>254</v>
      </c>
      <c r="J7" s="235" t="s">
        <v>149</v>
      </c>
      <c r="K7" s="245">
        <v>0.1</v>
      </c>
      <c r="L7" s="196" t="str">
        <f>IF(tbl_Daten[[#This Row],[Status]]=Annahmen!$D$17,"Nein",IF(tbl_Daten[[#This Row],[Fälligkeitsdatum]]&lt;heute,"Ja","Nein"))</f>
        <v>Nein</v>
      </c>
      <c r="M7" s="196">
        <f>ROW()</f>
        <v>7</v>
      </c>
      <c r="N7" s="177"/>
    </row>
    <row r="8" spans="1:14" ht="19.5" customHeight="1">
      <c r="A8" s="177"/>
      <c r="B8" s="128"/>
      <c r="C8" s="235" t="s">
        <v>157</v>
      </c>
      <c r="D8" s="235" t="s">
        <v>150</v>
      </c>
      <c r="E8" s="235" t="s">
        <v>213</v>
      </c>
      <c r="F8" s="235" t="s">
        <v>173</v>
      </c>
      <c r="G8" s="243">
        <v>44413</v>
      </c>
      <c r="H8" s="243">
        <v>44444</v>
      </c>
      <c r="I8" s="196">
        <f>IF(tbl_Daten[[#This Row],[Startdatum]]="","",IF(tbl_Daten[[#This Row],[Fälligkeitsdatum]]="",0,tbl_Daten[[#This Row],[Fälligkeitsdatum]]-tbl_Daten[[#This Row],[Startdatum]]))</f>
        <v>31</v>
      </c>
      <c r="J8" s="235" t="s">
        <v>260</v>
      </c>
      <c r="K8" s="245">
        <v>0.5</v>
      </c>
      <c r="L8" s="196" t="str">
        <f>IF(tbl_Daten[[#This Row],[Status]]=Annahmen!$D$17,"Nein",IF(tbl_Daten[[#This Row],[Fälligkeitsdatum]]&lt;heute,"Ja","Nein"))</f>
        <v>Nein</v>
      </c>
      <c r="M8" s="196">
        <f>ROW()</f>
        <v>8</v>
      </c>
      <c r="N8" s="177"/>
    </row>
    <row r="9" spans="1:14" ht="19.5" customHeight="1">
      <c r="A9" s="177"/>
      <c r="B9" s="128"/>
      <c r="C9" s="235" t="s">
        <v>155</v>
      </c>
      <c r="D9" s="235" t="s">
        <v>150</v>
      </c>
      <c r="E9" s="235" t="s">
        <v>213</v>
      </c>
      <c r="F9" s="235" t="s">
        <v>175</v>
      </c>
      <c r="G9" s="243">
        <v>44291</v>
      </c>
      <c r="H9" s="244">
        <v>44409</v>
      </c>
      <c r="I9" s="196">
        <f>IF(tbl_Daten[[#This Row],[Startdatum]]="","",IF(tbl_Daten[[#This Row],[Fälligkeitsdatum]]="",0,tbl_Daten[[#This Row],[Fälligkeitsdatum]]-tbl_Daten[[#This Row],[Startdatum]]))</f>
        <v>118</v>
      </c>
      <c r="J9" s="246" t="s">
        <v>261</v>
      </c>
      <c r="K9" s="245">
        <v>0.65</v>
      </c>
      <c r="L9" s="196" t="str">
        <f>IF(tbl_Daten[[#This Row],[Status]]=Annahmen!$D$17,"Nein",IF(tbl_Daten[[#This Row],[Fälligkeitsdatum]]&lt;heute,"Ja","Nein"))</f>
        <v>Nein</v>
      </c>
      <c r="M9" s="196">
        <f>ROW()</f>
        <v>9</v>
      </c>
      <c r="N9" s="177"/>
    </row>
    <row r="10" spans="1:14" ht="19.5" customHeight="1">
      <c r="A10" s="177"/>
      <c r="B10" s="128"/>
      <c r="C10" s="235" t="s">
        <v>163</v>
      </c>
      <c r="D10" s="235" t="s">
        <v>148</v>
      </c>
      <c r="E10" s="235" t="s">
        <v>213</v>
      </c>
      <c r="F10" s="235" t="s">
        <v>175</v>
      </c>
      <c r="G10" s="243">
        <v>44413</v>
      </c>
      <c r="H10" s="244">
        <v>44484</v>
      </c>
      <c r="I10" s="196">
        <f>IF(tbl_Daten[[#This Row],[Startdatum]]="","",IF(tbl_Daten[[#This Row],[Fälligkeitsdatum]]="",0,tbl_Daten[[#This Row],[Fälligkeitsdatum]]-tbl_Daten[[#This Row],[Startdatum]]))</f>
        <v>71</v>
      </c>
      <c r="J10" s="246" t="s">
        <v>261</v>
      </c>
      <c r="K10" s="245">
        <v>0.15</v>
      </c>
      <c r="L10" s="196" t="str">
        <f>IF(tbl_Daten[[#This Row],[Status]]=Annahmen!$D$17,"Nein",IF(tbl_Daten[[#This Row],[Fälligkeitsdatum]]&lt;heute,"Ja","Nein"))</f>
        <v>Nein</v>
      </c>
      <c r="M10" s="196">
        <f>ROW()</f>
        <v>10</v>
      </c>
      <c r="N10" s="177"/>
    </row>
    <row r="11" spans="1:14" ht="19.5" customHeight="1">
      <c r="A11" s="177"/>
      <c r="B11" s="128"/>
      <c r="C11" s="235" t="s">
        <v>166</v>
      </c>
      <c r="D11" s="235" t="s">
        <v>147</v>
      </c>
      <c r="E11" s="235" t="s">
        <v>211</v>
      </c>
      <c r="F11" s="235" t="s">
        <v>175</v>
      </c>
      <c r="G11" s="243">
        <v>44413</v>
      </c>
      <c r="H11" s="244">
        <v>44489</v>
      </c>
      <c r="I11" s="196">
        <f>IF(tbl_Daten[[#This Row],[Startdatum]]="","",IF(tbl_Daten[[#This Row],[Fälligkeitsdatum]]="",0,tbl_Daten[[#This Row],[Fälligkeitsdatum]]-tbl_Daten[[#This Row],[Startdatum]]))</f>
        <v>76</v>
      </c>
      <c r="J11" s="246" t="s">
        <v>262</v>
      </c>
      <c r="K11" s="245">
        <v>0.5</v>
      </c>
      <c r="L11" s="196" t="str">
        <f>IF(tbl_Daten[[#This Row],[Status]]=Annahmen!$D$17,"Nein",IF(tbl_Daten[[#This Row],[Fälligkeitsdatum]]&lt;heute,"Ja","Nein"))</f>
        <v>Nein</v>
      </c>
      <c r="M11" s="196">
        <f>ROW()</f>
        <v>11</v>
      </c>
      <c r="N11" s="177"/>
    </row>
    <row r="12" spans="1:14" ht="19.5" customHeight="1">
      <c r="A12" s="177"/>
      <c r="B12" s="128"/>
      <c r="C12" s="235" t="s">
        <v>165</v>
      </c>
      <c r="D12" s="235" t="s">
        <v>147</v>
      </c>
      <c r="E12" s="235" t="s">
        <v>212</v>
      </c>
      <c r="F12" s="235" t="s">
        <v>174</v>
      </c>
      <c r="G12" s="243">
        <v>44413</v>
      </c>
      <c r="H12" s="244">
        <v>44494</v>
      </c>
      <c r="I12" s="196">
        <f>IF(tbl_Daten[[#This Row],[Startdatum]]="","",IF(tbl_Daten[[#This Row],[Fälligkeitsdatum]]="",0,tbl_Daten[[#This Row],[Fälligkeitsdatum]]-tbl_Daten[[#This Row],[Startdatum]]))</f>
        <v>81</v>
      </c>
      <c r="J12" s="246" t="s">
        <v>262</v>
      </c>
      <c r="K12" s="245">
        <v>0.35</v>
      </c>
      <c r="L12" s="196" t="str">
        <f>IF(tbl_Daten[[#This Row],[Status]]=Annahmen!$D$17,"Nein",IF(tbl_Daten[[#This Row],[Fälligkeitsdatum]]&lt;heute,"Ja","Nein"))</f>
        <v>Nein</v>
      </c>
      <c r="M12" s="196">
        <f>ROW()</f>
        <v>12</v>
      </c>
      <c r="N12" s="177"/>
    </row>
    <row r="13" spans="1:14" ht="19.5" customHeight="1">
      <c r="A13" s="177"/>
      <c r="B13" s="128"/>
      <c r="C13" s="235" t="s">
        <v>162</v>
      </c>
      <c r="D13" s="235" t="s">
        <v>147</v>
      </c>
      <c r="E13" s="235" t="s">
        <v>211</v>
      </c>
      <c r="F13" s="235" t="s">
        <v>174</v>
      </c>
      <c r="G13" s="243">
        <v>44413</v>
      </c>
      <c r="H13" s="244">
        <v>44525</v>
      </c>
      <c r="I13" s="196">
        <f>IF(tbl_Daten[[#This Row],[Startdatum]]="","",IF(tbl_Daten[[#This Row],[Fälligkeitsdatum]]="",0,tbl_Daten[[#This Row],[Fälligkeitsdatum]]-tbl_Daten[[#This Row],[Startdatum]]))</f>
        <v>112</v>
      </c>
      <c r="J13" s="246" t="s">
        <v>260</v>
      </c>
      <c r="K13" s="245">
        <v>0.85</v>
      </c>
      <c r="L13" s="196" t="str">
        <f>IF(tbl_Daten[[#This Row],[Status]]=Annahmen!$D$17,"Nein",IF(tbl_Daten[[#This Row],[Fälligkeitsdatum]]&lt;heute,"Ja","Nein"))</f>
        <v>Nein</v>
      </c>
      <c r="M13" s="196">
        <f>ROW()</f>
        <v>13</v>
      </c>
      <c r="N13" s="177"/>
    </row>
    <row r="14" spans="1:14" ht="19.5" customHeight="1">
      <c r="A14" s="177"/>
      <c r="B14" s="128"/>
      <c r="C14" s="235" t="s">
        <v>161</v>
      </c>
      <c r="D14" s="235" t="s">
        <v>150</v>
      </c>
      <c r="E14" s="235" t="s">
        <v>214</v>
      </c>
      <c r="F14" s="235" t="s">
        <v>174</v>
      </c>
      <c r="G14" s="243">
        <v>44413</v>
      </c>
      <c r="H14" s="244">
        <v>44449</v>
      </c>
      <c r="I14" s="196">
        <f>IF(tbl_Daten[[#This Row],[Startdatum]]="","",IF(tbl_Daten[[#This Row],[Fälligkeitsdatum]]="",0,tbl_Daten[[#This Row],[Fälligkeitsdatum]]-tbl_Daten[[#This Row],[Startdatum]]))</f>
        <v>36</v>
      </c>
      <c r="J14" s="246" t="s">
        <v>261</v>
      </c>
      <c r="K14" s="245">
        <v>0.65</v>
      </c>
      <c r="L14" s="196" t="str">
        <f>IF(tbl_Daten[[#This Row],[Status]]=Annahmen!$D$17,"Nein",IF(tbl_Daten[[#This Row],[Fälligkeitsdatum]]&lt;heute,"Ja","Nein"))</f>
        <v>Nein</v>
      </c>
      <c r="M14" s="196">
        <f>ROW()</f>
        <v>14</v>
      </c>
      <c r="N14" s="177"/>
    </row>
    <row r="15" spans="1:14" ht="19.5" customHeight="1">
      <c r="A15" s="177"/>
      <c r="B15" s="128"/>
      <c r="C15" s="235" t="s">
        <v>160</v>
      </c>
      <c r="D15" s="235" t="s">
        <v>150</v>
      </c>
      <c r="E15" s="235" t="s">
        <v>211</v>
      </c>
      <c r="F15" s="235" t="s">
        <v>174</v>
      </c>
      <c r="G15" s="243">
        <v>44352</v>
      </c>
      <c r="H15" s="244">
        <v>44409</v>
      </c>
      <c r="I15" s="196">
        <f>IF(tbl_Daten[[#This Row],[Startdatum]]="","",IF(tbl_Daten[[#This Row],[Fälligkeitsdatum]]="",0,tbl_Daten[[#This Row],[Fälligkeitsdatum]]-tbl_Daten[[#This Row],[Startdatum]]))</f>
        <v>57</v>
      </c>
      <c r="J15" s="246" t="s">
        <v>262</v>
      </c>
      <c r="K15" s="245">
        <v>0.5</v>
      </c>
      <c r="L15" s="196" t="str">
        <f>IF(tbl_Daten[[#This Row],[Status]]=Annahmen!$D$17,"Nein",IF(tbl_Daten[[#This Row],[Fälligkeitsdatum]]&lt;heute,"Ja","Nein"))</f>
        <v>Ja</v>
      </c>
      <c r="M15" s="196">
        <f>ROW()</f>
        <v>15</v>
      </c>
      <c r="N15" s="177"/>
    </row>
    <row r="16" spans="1:14" ht="19.5" customHeight="1">
      <c r="A16" s="177"/>
      <c r="B16" s="128"/>
      <c r="C16" s="235" t="s">
        <v>154</v>
      </c>
      <c r="D16" s="235" t="s">
        <v>147</v>
      </c>
      <c r="E16" s="235" t="s">
        <v>213</v>
      </c>
      <c r="F16" s="235" t="s">
        <v>174</v>
      </c>
      <c r="G16" s="243">
        <v>44322</v>
      </c>
      <c r="H16" s="244">
        <v>44346</v>
      </c>
      <c r="I16" s="196">
        <f>IF(tbl_Daten[[#This Row],[Startdatum]]="","",IF(tbl_Daten[[#This Row],[Fälligkeitsdatum]]="",0,tbl_Daten[[#This Row],[Fälligkeitsdatum]]-tbl_Daten[[#This Row],[Startdatum]]))</f>
        <v>24</v>
      </c>
      <c r="J16" s="246" t="s">
        <v>260</v>
      </c>
      <c r="K16" s="245">
        <v>1</v>
      </c>
      <c r="L16" s="196" t="str">
        <f>IF(tbl_Daten[[#This Row],[Status]]=Annahmen!$D$17,"Nein",IF(tbl_Daten[[#This Row],[Fälligkeitsdatum]]&lt;heute,"Ja","Nein"))</f>
        <v>Ja</v>
      </c>
      <c r="M16" s="196">
        <f>ROW()</f>
        <v>16</v>
      </c>
      <c r="N16" s="177"/>
    </row>
    <row r="17" spans="1:14" ht="19.5" customHeight="1">
      <c r="A17" s="177"/>
      <c r="B17" s="128"/>
      <c r="C17" s="235" t="s">
        <v>153</v>
      </c>
      <c r="D17" s="235" t="s">
        <v>150</v>
      </c>
      <c r="E17" s="235" t="s">
        <v>211</v>
      </c>
      <c r="F17" s="235" t="s">
        <v>174</v>
      </c>
      <c r="G17" s="243">
        <v>44201</v>
      </c>
      <c r="H17" s="244">
        <v>44291</v>
      </c>
      <c r="I17" s="196">
        <f>IF(tbl_Daten[[#This Row],[Startdatum]]="","",IF(tbl_Daten[[#This Row],[Fälligkeitsdatum]]="",0,tbl_Daten[[#This Row],[Fälligkeitsdatum]]-tbl_Daten[[#This Row],[Startdatum]]))</f>
        <v>90</v>
      </c>
      <c r="J17" s="246" t="s">
        <v>149</v>
      </c>
      <c r="K17" s="245">
        <v>0.7</v>
      </c>
      <c r="L17" s="196" t="str">
        <f>IF(tbl_Daten[[#This Row],[Status]]=Annahmen!$D$17,"Nein",IF(tbl_Daten[[#This Row],[Fälligkeitsdatum]]&lt;heute,"Ja","Nein"))</f>
        <v>Ja</v>
      </c>
      <c r="M17" s="196">
        <f>ROW()</f>
        <v>17</v>
      </c>
      <c r="N17" s="177"/>
    </row>
    <row r="18" spans="1:14" ht="19.5" customHeight="1">
      <c r="A18" s="177"/>
      <c r="B18" s="128"/>
      <c r="C18" s="235" t="s">
        <v>152</v>
      </c>
      <c r="D18" s="235" t="s">
        <v>148</v>
      </c>
      <c r="E18" s="235" t="s">
        <v>212</v>
      </c>
      <c r="F18" s="235" t="s">
        <v>173</v>
      </c>
      <c r="G18" s="243">
        <v>43992</v>
      </c>
      <c r="H18" s="244">
        <v>44515</v>
      </c>
      <c r="I18" s="196">
        <f>IF(tbl_Daten[[#This Row],[Startdatum]]="","",IF(tbl_Daten[[#This Row],[Fälligkeitsdatum]]="",0,tbl_Daten[[#This Row],[Fälligkeitsdatum]]-tbl_Daten[[#This Row],[Startdatum]]))</f>
        <v>523</v>
      </c>
      <c r="J18" s="246" t="s">
        <v>149</v>
      </c>
      <c r="K18" s="245">
        <v>0.05</v>
      </c>
      <c r="L18" s="196" t="str">
        <f>IF(tbl_Daten[[#This Row],[Status]]=Annahmen!$D$17,"Nein",IF(tbl_Daten[[#This Row],[Fälligkeitsdatum]]&lt;heute,"Ja","Nein"))</f>
        <v>Nein</v>
      </c>
      <c r="M18" s="196">
        <f>ROW()</f>
        <v>18</v>
      </c>
      <c r="N18" s="177"/>
    </row>
    <row r="19" spans="1:14" ht="19.5" customHeight="1">
      <c r="A19" s="177"/>
      <c r="B19" s="128"/>
      <c r="C19" s="235" t="s">
        <v>156</v>
      </c>
      <c r="D19" s="235" t="s">
        <v>150</v>
      </c>
      <c r="E19" s="235" t="s">
        <v>211</v>
      </c>
      <c r="F19" s="235" t="s">
        <v>173</v>
      </c>
      <c r="G19" s="243">
        <v>43992</v>
      </c>
      <c r="H19" s="244">
        <v>44387</v>
      </c>
      <c r="I19" s="196">
        <f>IF(tbl_Daten[[#This Row],[Startdatum]]="","",IF(tbl_Daten[[#This Row],[Fälligkeitsdatum]]="",0,tbl_Daten[[#This Row],[Fälligkeitsdatum]]-tbl_Daten[[#This Row],[Startdatum]]))</f>
        <v>395</v>
      </c>
      <c r="J19" s="246" t="s">
        <v>261</v>
      </c>
      <c r="K19" s="245">
        <v>0.15</v>
      </c>
      <c r="L19" s="196" t="str">
        <f>IF(tbl_Daten[[#This Row],[Status]]=Annahmen!$D$17,"Nein",IF(tbl_Daten[[#This Row],[Fälligkeitsdatum]]&lt;heute,"Ja","Nein"))</f>
        <v>Nein</v>
      </c>
      <c r="M19" s="196">
        <f>ROW()</f>
        <v>19</v>
      </c>
      <c r="N19" s="177"/>
    </row>
    <row r="20" spans="1:14" ht="19.5" customHeight="1">
      <c r="A20" s="177"/>
      <c r="B20" s="128"/>
      <c r="C20" s="235" t="s">
        <v>159</v>
      </c>
      <c r="D20" s="235" t="s">
        <v>148</v>
      </c>
      <c r="E20" s="235" t="s">
        <v>213</v>
      </c>
      <c r="F20" s="235" t="s">
        <v>175</v>
      </c>
      <c r="G20" s="243">
        <v>43992</v>
      </c>
      <c r="H20" s="244">
        <v>44484</v>
      </c>
      <c r="I20" s="196">
        <f>IF(tbl_Daten[[#This Row],[Startdatum]]="","",IF(tbl_Daten[[#This Row],[Fälligkeitsdatum]]="",0,tbl_Daten[[#This Row],[Fälligkeitsdatum]]-tbl_Daten[[#This Row],[Startdatum]]))</f>
        <v>492</v>
      </c>
      <c r="J20" s="246" t="s">
        <v>260</v>
      </c>
      <c r="K20" s="245">
        <v>0.25</v>
      </c>
      <c r="L20" s="196" t="str">
        <f>IF(tbl_Daten[[#This Row],[Status]]=Annahmen!$D$17,"Nein",IF(tbl_Daten[[#This Row],[Fälligkeitsdatum]]&lt;heute,"Ja","Nein"))</f>
        <v>Nein</v>
      </c>
      <c r="M20" s="196">
        <f>ROW()</f>
        <v>20</v>
      </c>
      <c r="N20" s="177"/>
    </row>
    <row r="21" spans="1:14" ht="19.5" customHeight="1">
      <c r="A21" s="177"/>
      <c r="B21" s="128"/>
      <c r="C21" s="235" t="s">
        <v>164</v>
      </c>
      <c r="D21" s="235" t="s">
        <v>147</v>
      </c>
      <c r="E21" s="235" t="s">
        <v>209</v>
      </c>
      <c r="F21" s="235" t="s">
        <v>173</v>
      </c>
      <c r="G21" s="243">
        <v>43992</v>
      </c>
      <c r="H21" s="244">
        <v>44409</v>
      </c>
      <c r="I21" s="196">
        <f>IF(tbl_Daten[[#This Row],[Startdatum]]="","",IF(tbl_Daten[[#This Row],[Fälligkeitsdatum]]="",0,tbl_Daten[[#This Row],[Fälligkeitsdatum]]-tbl_Daten[[#This Row],[Startdatum]]))</f>
        <v>417</v>
      </c>
      <c r="J21" s="246" t="s">
        <v>262</v>
      </c>
      <c r="K21" s="245">
        <v>0.4</v>
      </c>
      <c r="L21" s="196" t="str">
        <f>IF(tbl_Daten[[#This Row],[Status]]=Annahmen!$D$17,"Nein",IF(tbl_Daten[[#This Row],[Fälligkeitsdatum]]&lt;heute,"Ja","Nein"))</f>
        <v>Ja</v>
      </c>
      <c r="M21" s="196">
        <f>ROW()</f>
        <v>21</v>
      </c>
      <c r="N21" s="177"/>
    </row>
    <row r="22" spans="1:14" ht="19.5" customHeight="1">
      <c r="A22" s="177"/>
      <c r="B22" s="128"/>
      <c r="C22" s="235" t="s">
        <v>158</v>
      </c>
      <c r="D22" s="235" t="s">
        <v>147</v>
      </c>
      <c r="E22" s="235" t="s">
        <v>213</v>
      </c>
      <c r="F22" s="235" t="s">
        <v>174</v>
      </c>
      <c r="G22" s="243">
        <v>44388</v>
      </c>
      <c r="H22" s="244">
        <v>44494</v>
      </c>
      <c r="I22" s="196">
        <f>IF(tbl_Daten[[#This Row],[Startdatum]]="","",IF(tbl_Daten[[#This Row],[Fälligkeitsdatum]]="",0,tbl_Daten[[#This Row],[Fälligkeitsdatum]]-tbl_Daten[[#This Row],[Startdatum]]))</f>
        <v>106</v>
      </c>
      <c r="J22" s="246" t="s">
        <v>262</v>
      </c>
      <c r="K22" s="245">
        <v>0.9</v>
      </c>
      <c r="L22" s="196" t="str">
        <f>IF(tbl_Daten[[#This Row],[Status]]=Annahmen!$D$17,"Nein",IF(tbl_Daten[[#This Row],[Fälligkeitsdatum]]&lt;heute,"Ja","Nein"))</f>
        <v>Nein</v>
      </c>
      <c r="M22" s="196">
        <f>ROW()</f>
        <v>22</v>
      </c>
      <c r="N22" s="177"/>
    </row>
    <row r="23" spans="1:14" ht="19.5" customHeight="1">
      <c r="A23" s="177"/>
      <c r="B23" s="128"/>
      <c r="C23" s="128"/>
      <c r="D23" s="128"/>
      <c r="E23" s="128"/>
      <c r="F23" s="128"/>
      <c r="G23" s="128"/>
      <c r="H23" s="128"/>
      <c r="I23" s="189"/>
      <c r="J23" s="189"/>
      <c r="K23" s="177"/>
      <c r="L23" s="271"/>
      <c r="M23" s="272" t="s">
        <v>266</v>
      </c>
      <c r="N23" s="177"/>
    </row>
    <row r="24" spans="1:14" ht="19.5" customHeight="1">
      <c r="A24" s="177"/>
      <c r="B24" s="128"/>
      <c r="C24" s="128"/>
      <c r="D24" s="128"/>
      <c r="E24" s="128"/>
      <c r="F24" s="128"/>
      <c r="G24" s="128"/>
      <c r="H24" s="128"/>
      <c r="I24" s="189"/>
      <c r="J24" s="189"/>
      <c r="K24" s="177"/>
      <c r="L24" s="271"/>
      <c r="M24" s="177"/>
      <c r="N24" s="177"/>
    </row>
    <row r="25" spans="1:14" ht="19.5" customHeight="1">
      <c r="A25" s="177"/>
      <c r="B25" s="128"/>
      <c r="C25" s="128"/>
      <c r="D25" s="128"/>
      <c r="E25" s="128"/>
      <c r="F25" s="128"/>
      <c r="G25" s="128"/>
      <c r="H25" s="128"/>
      <c r="I25" s="189"/>
      <c r="J25" s="189"/>
      <c r="K25" s="177"/>
      <c r="L25" s="271"/>
      <c r="M25" s="177"/>
      <c r="N25" s="177"/>
    </row>
    <row r="26" spans="1:14" ht="19.5" customHeight="1">
      <c r="A26" s="177"/>
      <c r="B26" s="128"/>
      <c r="C26" s="128"/>
      <c r="D26" s="128"/>
      <c r="E26" s="128"/>
      <c r="F26" s="128"/>
      <c r="G26" s="128"/>
      <c r="H26" s="128"/>
      <c r="I26" s="189"/>
      <c r="J26" s="189"/>
      <c r="K26" s="177"/>
      <c r="L26" s="271"/>
      <c r="M26" s="177"/>
      <c r="N26" s="177"/>
    </row>
    <row r="27" spans="1:14" ht="19.5" customHeight="1">
      <c r="A27" s="177"/>
      <c r="B27" s="128"/>
      <c r="C27" s="128"/>
      <c r="D27" s="128"/>
      <c r="E27" s="128"/>
      <c r="F27" s="128"/>
      <c r="G27" s="128"/>
      <c r="H27" s="128"/>
      <c r="I27" s="189"/>
      <c r="J27" s="189"/>
      <c r="K27" s="177"/>
      <c r="L27" s="271"/>
      <c r="M27" s="177"/>
      <c r="N27" s="177"/>
    </row>
    <row r="28" spans="1:14" ht="19.5" customHeight="1">
      <c r="A28" s="177"/>
      <c r="B28" s="128"/>
      <c r="C28" s="128"/>
      <c r="D28" s="128"/>
      <c r="E28" s="128"/>
      <c r="F28" s="128"/>
      <c r="G28" s="128"/>
      <c r="H28" s="128"/>
      <c r="I28" s="189"/>
      <c r="J28" s="189"/>
      <c r="K28" s="177"/>
      <c r="L28" s="271"/>
      <c r="M28" s="177"/>
      <c r="N28" s="177"/>
    </row>
    <row r="29" spans="1:14" ht="19.5" customHeight="1">
      <c r="A29" s="177"/>
      <c r="B29" s="128"/>
      <c r="C29" s="128"/>
      <c r="D29" s="128"/>
      <c r="E29" s="128"/>
      <c r="F29" s="128"/>
      <c r="G29" s="128"/>
      <c r="H29" s="128"/>
      <c r="I29" s="189"/>
      <c r="J29" s="189"/>
      <c r="K29" s="177"/>
      <c r="L29" s="271"/>
      <c r="M29" s="177"/>
      <c r="N29" s="177"/>
    </row>
    <row r="30" spans="1:14" ht="19.5" customHeight="1">
      <c r="A30" s="177"/>
      <c r="B30" s="128"/>
      <c r="C30" s="128"/>
      <c r="D30" s="128"/>
      <c r="E30" s="128"/>
      <c r="F30" s="128"/>
      <c r="G30" s="128"/>
      <c r="H30" s="128"/>
      <c r="I30" s="189"/>
      <c r="J30" s="189"/>
      <c r="K30" s="177"/>
      <c r="L30" s="177"/>
      <c r="M30" s="177"/>
      <c r="N30" s="177"/>
    </row>
    <row r="31" spans="1:14" ht="19.5" customHeight="1">
      <c r="A31" s="177"/>
      <c r="B31" s="128"/>
      <c r="C31" s="128"/>
      <c r="D31" s="128"/>
      <c r="E31" s="128"/>
      <c r="F31" s="128"/>
      <c r="G31" s="128"/>
      <c r="H31" s="128"/>
      <c r="I31" s="189"/>
      <c r="J31" s="189"/>
      <c r="K31" s="177"/>
      <c r="L31" s="177"/>
      <c r="M31" s="177"/>
      <c r="N31" s="177"/>
    </row>
    <row r="32" spans="1:14" ht="19.5" customHeight="1">
      <c r="A32" s="177"/>
      <c r="B32" s="128"/>
      <c r="C32" s="128"/>
      <c r="D32" s="128"/>
      <c r="E32" s="128"/>
      <c r="F32" s="128"/>
      <c r="G32" s="128"/>
      <c r="H32" s="128"/>
      <c r="I32" s="189"/>
      <c r="J32" s="189"/>
      <c r="K32" s="177"/>
      <c r="L32" s="177"/>
      <c r="M32" s="177"/>
      <c r="N32" s="177"/>
    </row>
    <row r="33" spans="1:14" ht="19.5" customHeight="1">
      <c r="A33" s="177"/>
      <c r="B33" s="128"/>
      <c r="C33" s="128"/>
      <c r="D33" s="128"/>
      <c r="E33" s="128"/>
      <c r="F33" s="128"/>
      <c r="G33" s="128"/>
      <c r="H33" s="128"/>
      <c r="I33" s="189"/>
      <c r="J33" s="189"/>
      <c r="K33" s="177"/>
      <c r="L33" s="177"/>
      <c r="M33" s="177"/>
      <c r="N33" s="177"/>
    </row>
    <row r="34" spans="1:14" ht="19.5" customHeight="1">
      <c r="A34" s="177"/>
      <c r="B34" s="128"/>
      <c r="C34" s="128"/>
      <c r="D34" s="128"/>
      <c r="E34" s="128"/>
      <c r="F34" s="128"/>
      <c r="G34" s="128"/>
      <c r="H34" s="128"/>
      <c r="I34" s="189"/>
      <c r="J34" s="189"/>
      <c r="K34" s="177"/>
      <c r="L34" s="177"/>
      <c r="M34" s="177"/>
      <c r="N34" s="177"/>
    </row>
    <row r="35" spans="1:14" ht="19.5" customHeight="1">
      <c r="A35" s="177"/>
      <c r="B35" s="128"/>
      <c r="C35" s="128"/>
      <c r="D35" s="128"/>
      <c r="E35" s="128"/>
      <c r="F35" s="128"/>
      <c r="G35" s="128"/>
      <c r="H35" s="128"/>
      <c r="I35" s="189"/>
      <c r="J35" s="189"/>
      <c r="K35" s="177"/>
      <c r="L35" s="177"/>
      <c r="M35" s="177"/>
      <c r="N35" s="177"/>
    </row>
    <row r="36" spans="1:14" ht="19.5" customHeight="1">
      <c r="A36" s="177"/>
      <c r="B36" s="128"/>
      <c r="C36" s="128"/>
      <c r="D36" s="128"/>
      <c r="E36" s="128"/>
      <c r="F36" s="128"/>
      <c r="G36" s="128"/>
      <c r="H36" s="128"/>
      <c r="I36" s="189"/>
      <c r="J36" s="189"/>
      <c r="K36" s="177"/>
      <c r="L36" s="177"/>
      <c r="M36" s="177"/>
      <c r="N36" s="177"/>
    </row>
    <row r="37" spans="1:14" ht="19.5" customHeight="1">
      <c r="A37" s="177"/>
      <c r="B37" s="128"/>
      <c r="C37" s="128"/>
      <c r="D37" s="128"/>
      <c r="E37" s="128"/>
      <c r="F37" s="128"/>
      <c r="G37" s="128"/>
      <c r="H37" s="128"/>
      <c r="I37" s="189"/>
      <c r="J37" s="189"/>
      <c r="K37" s="177"/>
      <c r="L37" s="177"/>
      <c r="M37" s="177"/>
      <c r="N37" s="177"/>
    </row>
    <row r="38" spans="1:14" ht="19.5" customHeight="1">
      <c r="A38" s="177"/>
      <c r="B38" s="128"/>
      <c r="C38" s="128"/>
      <c r="D38" s="128"/>
      <c r="E38" s="128"/>
      <c r="F38" s="128"/>
      <c r="G38" s="128"/>
      <c r="H38" s="128"/>
      <c r="I38" s="189"/>
      <c r="J38" s="189"/>
      <c r="K38" s="177"/>
      <c r="L38" s="177"/>
      <c r="M38" s="177"/>
      <c r="N38" s="177"/>
    </row>
    <row r="39" spans="1:14" ht="19.5" customHeight="1">
      <c r="A39" s="177"/>
      <c r="B39" s="128"/>
      <c r="C39" s="128"/>
      <c r="D39" s="128"/>
      <c r="E39" s="128"/>
      <c r="F39" s="128"/>
      <c r="G39" s="128"/>
      <c r="H39" s="128"/>
      <c r="I39" s="189"/>
      <c r="J39" s="189"/>
      <c r="K39" s="177"/>
      <c r="L39" s="177"/>
      <c r="M39" s="177"/>
      <c r="N39" s="177"/>
    </row>
    <row r="40" spans="1:14" ht="19.5" customHeight="1">
      <c r="A40" s="177"/>
      <c r="B40" s="128"/>
      <c r="C40" s="128"/>
      <c r="D40" s="128"/>
      <c r="E40" s="128"/>
      <c r="F40" s="128"/>
      <c r="G40" s="128"/>
      <c r="H40" s="128"/>
      <c r="I40" s="189"/>
      <c r="J40" s="189"/>
      <c r="K40" s="177"/>
      <c r="L40" s="177"/>
      <c r="M40" s="177"/>
      <c r="N40" s="177"/>
    </row>
    <row r="41" spans="1:14" ht="19.5" customHeight="1">
      <c r="A41" s="177"/>
      <c r="B41" s="128"/>
      <c r="C41" s="128"/>
      <c r="D41" s="128"/>
      <c r="E41" s="128"/>
      <c r="F41" s="128"/>
      <c r="G41" s="128"/>
      <c r="H41" s="128"/>
      <c r="I41" s="189"/>
      <c r="J41" s="189"/>
      <c r="K41" s="177"/>
      <c r="L41" s="177"/>
      <c r="M41" s="177"/>
      <c r="N41" s="177"/>
    </row>
    <row r="42" spans="1:14" ht="19.5" customHeight="1">
      <c r="A42" s="177"/>
      <c r="B42" s="128"/>
      <c r="C42" s="128"/>
      <c r="D42" s="128"/>
      <c r="E42" s="128"/>
      <c r="F42" s="128"/>
      <c r="G42" s="128"/>
      <c r="H42" s="128"/>
      <c r="I42" s="189"/>
      <c r="J42" s="189"/>
      <c r="K42" s="177"/>
      <c r="L42" s="177"/>
      <c r="M42" s="177"/>
      <c r="N42" s="177"/>
    </row>
    <row r="43" spans="1:14" ht="19.5" customHeight="1">
      <c r="A43" s="177"/>
      <c r="B43" s="128"/>
      <c r="C43" s="128"/>
      <c r="D43" s="128"/>
      <c r="E43" s="128"/>
      <c r="F43" s="128"/>
      <c r="G43" s="128"/>
      <c r="H43" s="128"/>
      <c r="I43" s="189"/>
      <c r="J43" s="189"/>
      <c r="K43" s="177"/>
      <c r="L43" s="177"/>
      <c r="M43" s="177"/>
      <c r="N43" s="177"/>
    </row>
    <row r="44" spans="1:14" ht="19.5" customHeight="1">
      <c r="A44" s="177"/>
      <c r="B44" s="128"/>
      <c r="C44" s="128"/>
      <c r="D44" s="128"/>
      <c r="E44" s="128"/>
      <c r="F44" s="128"/>
      <c r="G44" s="128"/>
      <c r="H44" s="128"/>
      <c r="I44" s="189"/>
      <c r="J44" s="189"/>
      <c r="K44" s="177"/>
      <c r="L44" s="177"/>
      <c r="M44" s="177"/>
      <c r="N44" s="177"/>
    </row>
    <row r="45" spans="1:14" ht="19.5" customHeight="1">
      <c r="A45" s="177"/>
      <c r="B45" s="128"/>
      <c r="C45" s="128"/>
      <c r="D45" s="128"/>
      <c r="E45" s="128"/>
      <c r="F45" s="128"/>
      <c r="G45" s="128"/>
      <c r="H45" s="128"/>
      <c r="I45" s="189"/>
      <c r="J45" s="189"/>
      <c r="K45" s="177"/>
      <c r="L45" s="177"/>
      <c r="M45" s="177"/>
      <c r="N45" s="177"/>
    </row>
    <row r="46" spans="1:14" ht="19.5" customHeight="1">
      <c r="A46" s="177"/>
      <c r="B46" s="128"/>
      <c r="C46" s="128"/>
      <c r="D46" s="128"/>
      <c r="E46" s="128"/>
      <c r="F46" s="128"/>
      <c r="G46" s="128"/>
      <c r="H46" s="128"/>
      <c r="I46" s="189"/>
      <c r="J46" s="189"/>
      <c r="K46" s="177"/>
      <c r="L46" s="177"/>
      <c r="M46" s="177"/>
      <c r="N46" s="177"/>
    </row>
    <row r="47" spans="1:14" ht="19.5" customHeight="1">
      <c r="A47" s="177"/>
      <c r="B47" s="128"/>
      <c r="C47" s="128"/>
      <c r="D47" s="128"/>
      <c r="E47" s="128"/>
      <c r="F47" s="128"/>
      <c r="G47" s="128"/>
      <c r="H47" s="128"/>
      <c r="I47" s="189"/>
      <c r="J47" s="189"/>
      <c r="K47" s="177"/>
      <c r="L47" s="177"/>
      <c r="M47" s="177"/>
      <c r="N47" s="177"/>
    </row>
    <row r="48" spans="1:14" ht="19.5" customHeight="1">
      <c r="A48" s="177"/>
      <c r="B48" s="128"/>
      <c r="C48" s="128"/>
      <c r="D48" s="128"/>
      <c r="E48" s="128"/>
      <c r="F48" s="128"/>
      <c r="G48" s="128"/>
      <c r="H48" s="128"/>
      <c r="I48" s="189"/>
      <c r="J48" s="189"/>
      <c r="K48" s="177"/>
      <c r="L48" s="177"/>
      <c r="M48" s="177"/>
      <c r="N48" s="177"/>
    </row>
    <row r="49" spans="1:14" ht="19.5" customHeight="1">
      <c r="A49" s="177"/>
      <c r="B49" s="128"/>
      <c r="C49" s="128"/>
      <c r="D49" s="128"/>
      <c r="E49" s="128"/>
      <c r="F49" s="128"/>
      <c r="G49" s="128"/>
      <c r="H49" s="128"/>
      <c r="I49" s="189"/>
      <c r="J49" s="189"/>
      <c r="K49" s="177"/>
      <c r="L49" s="177"/>
      <c r="M49" s="177"/>
      <c r="N49" s="177"/>
    </row>
    <row r="50" spans="1:14" ht="19.5" customHeight="1">
      <c r="A50" s="177"/>
      <c r="B50" s="128"/>
      <c r="C50" s="128"/>
      <c r="D50" s="128"/>
      <c r="E50" s="128"/>
      <c r="F50" s="128"/>
      <c r="G50" s="128"/>
      <c r="H50" s="128"/>
      <c r="I50" s="189"/>
      <c r="J50" s="189"/>
      <c r="K50" s="177"/>
      <c r="L50" s="177"/>
      <c r="M50" s="177"/>
      <c r="N50" s="177"/>
    </row>
    <row r="51" spans="1:14" ht="19.5" customHeight="1">
      <c r="A51" s="177"/>
      <c r="B51" s="128"/>
      <c r="C51" s="128"/>
      <c r="D51" s="128"/>
      <c r="E51" s="128"/>
      <c r="F51" s="128"/>
      <c r="G51" s="128"/>
      <c r="H51" s="128"/>
      <c r="I51" s="189"/>
      <c r="J51" s="189"/>
      <c r="K51" s="177"/>
      <c r="L51" s="177"/>
      <c r="M51" s="177"/>
      <c r="N51" s="177"/>
    </row>
    <row r="52" spans="1:14" ht="19.5" customHeight="1">
      <c r="A52" s="177"/>
      <c r="B52" s="128"/>
      <c r="C52" s="128"/>
      <c r="D52" s="128"/>
      <c r="E52" s="128"/>
      <c r="F52" s="128"/>
      <c r="G52" s="128"/>
      <c r="H52" s="128"/>
      <c r="I52" s="189"/>
      <c r="J52" s="189"/>
      <c r="K52" s="177"/>
      <c r="L52" s="177"/>
      <c r="M52" s="177"/>
      <c r="N52" s="177"/>
    </row>
    <row r="53" spans="1:14" ht="19.5" customHeight="1">
      <c r="A53" s="177"/>
      <c r="B53" s="128"/>
      <c r="C53" s="128"/>
      <c r="D53" s="128"/>
      <c r="E53" s="128"/>
      <c r="F53" s="128"/>
      <c r="G53" s="128"/>
      <c r="H53" s="128"/>
      <c r="I53" s="189"/>
      <c r="J53" s="189"/>
      <c r="K53" s="177"/>
      <c r="L53" s="177"/>
      <c r="M53" s="177"/>
      <c r="N53" s="177"/>
    </row>
    <row r="54" spans="1:14" ht="19.5" customHeight="1">
      <c r="A54" s="177"/>
      <c r="B54" s="128"/>
      <c r="C54" s="128"/>
      <c r="D54" s="128"/>
      <c r="E54" s="128"/>
      <c r="F54" s="128"/>
      <c r="G54" s="128"/>
      <c r="H54" s="128"/>
      <c r="I54" s="189"/>
      <c r="J54" s="189"/>
      <c r="K54" s="177"/>
      <c r="L54" s="177"/>
      <c r="M54" s="177"/>
      <c r="N54" s="177"/>
    </row>
    <row r="55" spans="1:14" ht="19.5" customHeight="1">
      <c r="A55" s="177"/>
      <c r="B55" s="128"/>
      <c r="C55" s="128"/>
      <c r="D55" s="128"/>
      <c r="E55" s="128"/>
      <c r="F55" s="128"/>
      <c r="G55" s="128"/>
      <c r="H55" s="128"/>
      <c r="I55" s="189"/>
      <c r="J55" s="189"/>
      <c r="K55" s="177"/>
      <c r="L55" s="177"/>
      <c r="M55" s="177"/>
      <c r="N55" s="177"/>
    </row>
    <row r="56" spans="1:14" ht="19.5" customHeight="1">
      <c r="A56" s="177"/>
      <c r="B56" s="128"/>
      <c r="C56" s="128"/>
      <c r="D56" s="128"/>
      <c r="E56" s="128"/>
      <c r="F56" s="128"/>
      <c r="G56" s="128"/>
      <c r="H56" s="128"/>
      <c r="I56" s="189"/>
      <c r="J56" s="189"/>
      <c r="K56" s="177"/>
      <c r="L56" s="177"/>
      <c r="M56" s="177"/>
      <c r="N56" s="177"/>
    </row>
    <row r="57" spans="1:14" ht="19.5" customHeight="1">
      <c r="A57" s="177"/>
      <c r="B57" s="128"/>
      <c r="C57" s="128"/>
      <c r="D57" s="128"/>
      <c r="E57" s="128"/>
      <c r="F57" s="128"/>
      <c r="G57" s="128"/>
      <c r="H57" s="128"/>
      <c r="I57" s="189"/>
      <c r="J57" s="189"/>
      <c r="K57" s="177"/>
      <c r="L57" s="177"/>
      <c r="M57" s="177"/>
      <c r="N57" s="177"/>
    </row>
    <row r="58" spans="1:14" ht="19.5" customHeight="1">
      <c r="A58" s="177"/>
      <c r="B58" s="128"/>
      <c r="C58" s="128"/>
      <c r="D58" s="128"/>
      <c r="E58" s="128"/>
      <c r="F58" s="128"/>
      <c r="G58" s="128"/>
      <c r="H58" s="128"/>
      <c r="I58" s="189"/>
      <c r="J58" s="189"/>
      <c r="K58" s="177"/>
      <c r="L58" s="177"/>
      <c r="M58" s="177"/>
      <c r="N58" s="177"/>
    </row>
    <row r="59" spans="1:14" ht="19.5" customHeight="1">
      <c r="A59" s="177"/>
      <c r="B59" s="128"/>
      <c r="C59" s="128"/>
      <c r="D59" s="128"/>
      <c r="E59" s="128"/>
      <c r="F59" s="128"/>
      <c r="G59" s="128"/>
      <c r="H59" s="128"/>
      <c r="I59" s="189"/>
      <c r="J59" s="189"/>
      <c r="K59" s="177"/>
      <c r="L59" s="177"/>
      <c r="M59" s="177"/>
      <c r="N59" s="177"/>
    </row>
    <row r="60" spans="1:14" ht="19.5" customHeight="1">
      <c r="A60" s="177"/>
      <c r="B60" s="128"/>
      <c r="C60" s="128"/>
      <c r="D60" s="128"/>
      <c r="E60" s="128"/>
      <c r="F60" s="128"/>
      <c r="G60" s="128"/>
      <c r="H60" s="128"/>
      <c r="I60" s="189"/>
      <c r="J60" s="189"/>
      <c r="K60" s="177"/>
      <c r="L60" s="177"/>
      <c r="M60" s="177"/>
      <c r="N60" s="177"/>
    </row>
    <row r="61" spans="1:14" ht="19.5" customHeight="1">
      <c r="A61" s="177"/>
      <c r="B61" s="128"/>
      <c r="C61" s="128"/>
      <c r="D61" s="128"/>
      <c r="E61" s="128"/>
      <c r="F61" s="128"/>
      <c r="G61" s="128"/>
      <c r="H61" s="128"/>
      <c r="I61" s="189"/>
      <c r="J61" s="189"/>
      <c r="K61" s="177"/>
      <c r="L61" s="177"/>
      <c r="M61" s="177"/>
      <c r="N61" s="177"/>
    </row>
    <row r="62" spans="1:14" ht="19.5" customHeight="1">
      <c r="A62" s="177"/>
      <c r="B62" s="128"/>
      <c r="C62" s="128"/>
      <c r="D62" s="128"/>
      <c r="E62" s="128"/>
      <c r="F62" s="128"/>
      <c r="G62" s="128"/>
      <c r="H62" s="128"/>
      <c r="I62" s="189"/>
      <c r="J62" s="189"/>
      <c r="K62" s="177"/>
      <c r="L62" s="177"/>
      <c r="M62" s="177"/>
      <c r="N62" s="177"/>
    </row>
    <row r="63" spans="1:14" ht="19.5" customHeight="1">
      <c r="A63" s="177"/>
      <c r="B63" s="128"/>
      <c r="C63" s="128"/>
      <c r="D63" s="128"/>
      <c r="E63" s="128"/>
      <c r="F63" s="128"/>
      <c r="G63" s="128"/>
      <c r="H63" s="128"/>
      <c r="I63" s="189"/>
      <c r="J63" s="189"/>
      <c r="K63" s="177"/>
      <c r="L63" s="177"/>
      <c r="M63" s="177"/>
      <c r="N63" s="177"/>
    </row>
    <row r="64" spans="1:14" ht="19.5" customHeight="1">
      <c r="A64" s="177"/>
      <c r="B64" s="128"/>
      <c r="C64" s="128"/>
      <c r="D64" s="128"/>
      <c r="E64" s="128"/>
      <c r="F64" s="128"/>
      <c r="G64" s="128"/>
      <c r="H64" s="128"/>
      <c r="I64" s="189"/>
      <c r="J64" s="189"/>
      <c r="K64" s="177"/>
      <c r="L64" s="177"/>
      <c r="M64" s="177"/>
      <c r="N64" s="177"/>
    </row>
    <row r="65" spans="1:14" ht="19.5" customHeight="1">
      <c r="A65" s="177"/>
      <c r="B65" s="128"/>
      <c r="C65" s="128"/>
      <c r="D65" s="128"/>
      <c r="E65" s="128"/>
      <c r="F65" s="128"/>
      <c r="G65" s="128"/>
      <c r="H65" s="128"/>
      <c r="I65" s="189"/>
      <c r="J65" s="189"/>
      <c r="K65" s="177"/>
      <c r="L65" s="177"/>
      <c r="M65" s="177"/>
      <c r="N65" s="177"/>
    </row>
    <row r="66" spans="1:14" ht="19.5" customHeight="1">
      <c r="A66" s="177"/>
      <c r="B66" s="128"/>
      <c r="C66" s="128"/>
      <c r="D66" s="128"/>
      <c r="E66" s="128"/>
      <c r="F66" s="128"/>
      <c r="G66" s="128"/>
      <c r="H66" s="128"/>
      <c r="I66" s="189"/>
      <c r="J66" s="189"/>
      <c r="K66" s="177"/>
      <c r="L66" s="177"/>
      <c r="M66" s="177"/>
      <c r="N66" s="177"/>
    </row>
    <row r="67" spans="1:14" ht="19.5" customHeight="1">
      <c r="A67" s="177"/>
      <c r="B67" s="128"/>
      <c r="C67" s="128"/>
      <c r="D67" s="128"/>
      <c r="E67" s="128"/>
      <c r="F67" s="128"/>
      <c r="G67" s="128"/>
      <c r="H67" s="128"/>
      <c r="I67" s="189"/>
      <c r="J67" s="189"/>
      <c r="K67" s="177"/>
      <c r="L67" s="177"/>
      <c r="M67" s="177"/>
      <c r="N67" s="177"/>
    </row>
    <row r="68" spans="1:14" ht="19.5" customHeight="1">
      <c r="A68" s="177"/>
      <c r="B68" s="128"/>
      <c r="C68" s="128"/>
      <c r="D68" s="128"/>
      <c r="E68" s="128"/>
      <c r="F68" s="128"/>
      <c r="G68" s="128"/>
      <c r="H68" s="128"/>
      <c r="I68" s="189"/>
      <c r="J68" s="189"/>
      <c r="K68" s="177"/>
      <c r="L68" s="177"/>
      <c r="M68" s="177"/>
      <c r="N68" s="177"/>
    </row>
  </sheetData>
  <sheetProtection algorithmName="SHA-512" hashValue="tSjoR1PwFSUa1ThxCj08ccKwKCkT4D0td7K7h/Kgh4DNfhZdtutsNOJQRez1Vga5nC8JqxhE1pUlYcjjA+x59g==" saltValue="LNmUNNh2xVA8goC7wKJLcQ==" spinCount="100000" sheet="1" objects="1" scenarios="1"/>
  <phoneticPr fontId="75" type="noConversion"/>
  <conditionalFormatting sqref="E6:E22">
    <cfRule type="expression" dxfId="405" priority="7">
      <formula>OR(AND(C6&lt;&gt;"",E6=""),AND(C6&lt;&gt;"",ISERROR(VLOOKUP(E6,Auswahl_MA,1,FALSE))))</formula>
    </cfRule>
  </conditionalFormatting>
  <conditionalFormatting sqref="D6:D22">
    <cfRule type="expression" dxfId="404" priority="4">
      <formula>OR(AND(C6&lt;&gt;"",D6=""),AND(C6&lt;&gt;"",ISERROR(VLOOKUP(D6,Auswahl_Projekte,1,FALSE))))</formula>
    </cfRule>
  </conditionalFormatting>
  <conditionalFormatting sqref="F6:F22">
    <cfRule type="expression" dxfId="403" priority="3">
      <formula>OR(AND(C6&lt;&gt;"",F6=""),AND(C6&lt;&gt;"",ISERROR(VLOOKUP(F6,Auswahl_Prio,1,FALSE))))</formula>
    </cfRule>
  </conditionalFormatting>
  <conditionalFormatting sqref="J6:J22">
    <cfRule type="expression" dxfId="402" priority="1">
      <formula>OR(AND(C6&lt;&gt;"",J6=""),AND(C6&lt;&gt;"",ISERROR(VLOOKUP(J6,Status,1,FALSE))))</formula>
    </cfRule>
  </conditionalFormatting>
  <dataValidations count="5">
    <dataValidation type="list" allowBlank="1" showInputMessage="1" showErrorMessage="1" sqref="J6:J22" xr:uid="{00000000-0002-0000-0200-000000000000}">
      <formula1>Status</formula1>
    </dataValidation>
    <dataValidation type="list" allowBlank="1" showInputMessage="1" showErrorMessage="1" sqref="F6:F22" xr:uid="{00000000-0002-0000-0200-000001000000}">
      <formula1>Auswahl_Prio</formula1>
    </dataValidation>
    <dataValidation type="list" allowBlank="1" showInputMessage="1" showErrorMessage="1" sqref="E6:E22" xr:uid="{00000000-0002-0000-0200-000002000000}">
      <formula1>Auswahl_MA</formula1>
    </dataValidation>
    <dataValidation type="list" allowBlank="1" showInputMessage="1" showErrorMessage="1" sqref="D6:D22" xr:uid="{00000000-0002-0000-0200-000003000000}">
      <formula1>Auswahl_Projekte</formula1>
    </dataValidation>
    <dataValidation type="decimal" allowBlank="1" showInputMessage="1" showErrorMessage="1" errorTitle="Achtung" error="Nur Prozentwerte zwischen 0% und 100% zulässig !" sqref="K6:K22" xr:uid="{7C8EA5D8-3634-4DFB-A07C-1FABA3D22EF7}">
      <formula1>0</formula1>
      <formula2>1</formula2>
    </dataValidation>
  </dataValidations>
  <pageMargins left="0.70866141732283472" right="0.70866141732283472" top="0.78740157480314965" bottom="0.78740157480314965" header="0.31496062992125984" footer="0.31496062992125984"/>
  <pageSetup paperSize="9" scale="40" orientation="portrait" r:id="rId1"/>
  <headerFooter>
    <oddFooter>&amp;LEine Vorlage von www.financial-modelling-videos.de&amp;C&amp;A&amp;RSeite &amp;P von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imovi_Kanban_Board">
    <tabColor rgb="FFFF0000"/>
    <pageSetUpPr fitToPage="1"/>
  </sheetPr>
  <dimension ref="A1:AW878"/>
  <sheetViews>
    <sheetView showGridLines="0" showRowColHeaders="0" tabSelected="1" zoomScale="145" zoomScaleNormal="145" workbookViewId="0">
      <pane ySplit="10" topLeftCell="A11" activePane="bottomLeft" state="frozenSplit"/>
      <selection pane="bottomLeft"/>
    </sheetView>
  </sheetViews>
  <sheetFormatPr baseColWidth="10" defaultColWidth="0" defaultRowHeight="12.75"/>
  <cols>
    <col min="1" max="1" width="6.42578125" style="65" customWidth="1"/>
    <col min="2" max="2" width="4" style="65" customWidth="1"/>
    <col min="3" max="3" width="1.28515625" style="65" customWidth="1"/>
    <col min="4" max="4" width="17.140625" style="65" customWidth="1"/>
    <col min="5" max="5" width="10.85546875" style="65" customWidth="1"/>
    <col min="6" max="6" width="8.5703125" style="65" customWidth="1"/>
    <col min="7" max="10" width="1.28515625" style="65" customWidth="1"/>
    <col min="11" max="11" width="17.140625" style="65" customWidth="1"/>
    <col min="12" max="12" width="10.85546875" style="65" customWidth="1"/>
    <col min="13" max="13" width="8.5703125" style="65" customWidth="1"/>
    <col min="14" max="17" width="1.42578125" style="65" customWidth="1"/>
    <col min="18" max="18" width="17.140625" style="65" customWidth="1"/>
    <col min="19" max="19" width="10.7109375" style="65" customWidth="1"/>
    <col min="20" max="20" width="8.5703125" style="65" customWidth="1"/>
    <col min="21" max="24" width="1.42578125" style="65" customWidth="1"/>
    <col min="25" max="25" width="17.140625" style="65" customWidth="1"/>
    <col min="26" max="26" width="10.7109375" style="65" customWidth="1"/>
    <col min="27" max="27" width="8.5703125" style="65" customWidth="1"/>
    <col min="28" max="31" width="1.42578125" style="65" customWidth="1"/>
    <col min="32" max="32" width="17.140625" style="65" customWidth="1"/>
    <col min="33" max="33" width="10.7109375" style="65" customWidth="1"/>
    <col min="34" max="34" width="8.5703125" style="65" customWidth="1"/>
    <col min="35" max="38" width="1.42578125" style="65" customWidth="1"/>
    <col min="39" max="39" width="17.140625" style="65" customWidth="1"/>
    <col min="40" max="40" width="10.7109375" style="65" customWidth="1"/>
    <col min="41" max="41" width="8.5703125" style="65" customWidth="1"/>
    <col min="42" max="42" width="1.42578125" style="65" customWidth="1"/>
    <col min="43" max="45" width="4.5703125" style="65" hidden="1" customWidth="1"/>
    <col min="46" max="48" width="11.42578125" style="65" hidden="1" customWidth="1"/>
    <col min="49" max="49" width="0" style="65" hidden="1" customWidth="1"/>
    <col min="50" max="16384" width="11.42578125" style="65" hidden="1"/>
  </cols>
  <sheetData>
    <row r="1" spans="1:48" ht="37.5"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171"/>
      <c r="AR1" s="171"/>
    </row>
    <row r="2" spans="1:48" ht="15" customHeight="1">
      <c r="A2" s="177"/>
      <c r="B2" s="128"/>
      <c r="C2" s="177"/>
      <c r="D2" s="177"/>
      <c r="E2" s="177"/>
      <c r="F2" s="177"/>
      <c r="G2" s="177"/>
      <c r="H2" s="177"/>
      <c r="I2" s="186"/>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36"/>
      <c r="AR2" s="136"/>
      <c r="AS2" s="136"/>
    </row>
    <row r="3" spans="1:48" ht="30" customHeight="1">
      <c r="A3" s="177"/>
      <c r="B3" s="128"/>
      <c r="C3" s="187" t="s">
        <v>200</v>
      </c>
      <c r="D3" s="188"/>
      <c r="E3" s="177"/>
      <c r="F3" s="177"/>
      <c r="G3" s="177"/>
      <c r="H3" s="189"/>
      <c r="I3" s="189"/>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1"/>
      <c r="AR3" s="171"/>
    </row>
    <row r="4" spans="1:48" ht="15" customHeight="1">
      <c r="A4" s="177"/>
      <c r="B4" s="177"/>
      <c r="C4" s="95"/>
      <c r="D4" s="95"/>
      <c r="E4" s="95"/>
      <c r="F4" s="95"/>
      <c r="G4" s="95"/>
      <c r="H4" s="95"/>
      <c r="I4" s="95"/>
      <c r="J4" s="95"/>
      <c r="K4" s="95"/>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1"/>
      <c r="AR4" s="171"/>
    </row>
    <row r="5" spans="1:48" ht="15" customHeight="1">
      <c r="A5" s="177"/>
      <c r="B5" s="177"/>
      <c r="C5" s="95"/>
      <c r="D5" s="95"/>
      <c r="E5" s="95"/>
      <c r="F5" s="95"/>
      <c r="G5" s="95"/>
      <c r="H5" s="95"/>
      <c r="I5" s="95"/>
      <c r="J5" s="95"/>
      <c r="K5" s="95"/>
      <c r="L5" s="190"/>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1"/>
      <c r="AR5" s="171"/>
    </row>
    <row r="6" spans="1:48" ht="15" customHeight="1">
      <c r="A6" s="177"/>
      <c r="B6" s="177"/>
      <c r="C6" s="95"/>
      <c r="D6" s="95"/>
      <c r="E6" s="95"/>
      <c r="F6" s="95"/>
      <c r="G6" s="95"/>
      <c r="H6" s="95"/>
      <c r="I6" s="95"/>
      <c r="J6" s="95"/>
      <c r="K6" s="95"/>
      <c r="L6" s="190"/>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1"/>
      <c r="AR6" s="171"/>
    </row>
    <row r="7" spans="1:48" ht="15" customHeight="1">
      <c r="A7" s="177"/>
      <c r="B7" s="128"/>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1"/>
      <c r="AR7" s="171"/>
    </row>
    <row r="8" spans="1:48" ht="48.75" customHeight="1">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1"/>
      <c r="AR8" s="171"/>
      <c r="AT8" s="63"/>
      <c r="AU8" s="63"/>
      <c r="AV8" s="63"/>
    </row>
    <row r="9" spans="1:48" ht="18.75" customHeight="1">
      <c r="A9" s="136"/>
      <c r="B9" s="201" t="s">
        <v>245</v>
      </c>
      <c r="C9" s="136"/>
      <c r="D9" s="291" t="str">
        <f>IF(OR(C10="",on_wip_li_1=0),"",NeRe_2!$C$19 &amp;" / " &amp;NeRe_2!$D$19 &amp;" Aufgaben")</f>
        <v>4 / 10 Aufgaben</v>
      </c>
      <c r="E9" s="291"/>
      <c r="F9" s="291"/>
      <c r="G9" s="136"/>
      <c r="H9" s="136"/>
      <c r="I9" s="136"/>
      <c r="J9" s="136"/>
      <c r="K9" s="291" t="str">
        <f>IF(OR(J10="",on_wip_li_2=0),"",NeRe_2!$C$20 &amp;" / " &amp;NeRe_2!$D$20 &amp;" Aufgaben")</f>
        <v>4 / 5 Aufgaben</v>
      </c>
      <c r="L9" s="291"/>
      <c r="M9" s="291"/>
      <c r="N9" s="136"/>
      <c r="O9" s="136"/>
      <c r="P9" s="136"/>
      <c r="Q9" s="136"/>
      <c r="R9" s="291" t="str">
        <f>IF(OR(Q10="",on_wip_li_3=0),"",NeRe_2!$C$21 &amp;" / " &amp;NeRe_2!$D$21 &amp;" Aufgaben")</f>
        <v>4 / 3 Aufgaben</v>
      </c>
      <c r="S9" s="291"/>
      <c r="T9" s="291"/>
      <c r="U9" s="136"/>
      <c r="V9" s="136"/>
      <c r="W9" s="136"/>
      <c r="X9" s="136"/>
      <c r="Y9" s="291" t="str">
        <f>IF(OR(X10="",on_wip_li_4=0),"",NeRe_2!$C$22 &amp;" / " &amp;NeRe_2!$D$22 &amp;" Aufgaben")</f>
        <v>5 / 5 Aufgaben</v>
      </c>
      <c r="Z9" s="291"/>
      <c r="AA9" s="291"/>
      <c r="AB9" s="136"/>
      <c r="AC9" s="136"/>
      <c r="AD9" s="262"/>
      <c r="AE9" s="262"/>
      <c r="AF9" s="263"/>
      <c r="AG9" s="263"/>
      <c r="AH9" s="263"/>
      <c r="AI9" s="262"/>
      <c r="AJ9" s="262"/>
      <c r="AK9" s="262"/>
      <c r="AL9" s="262"/>
      <c r="AM9" s="263"/>
      <c r="AN9" s="263"/>
      <c r="AO9" s="263"/>
      <c r="AP9" s="262"/>
      <c r="AQ9" s="171"/>
      <c r="AR9" s="171"/>
      <c r="AT9" s="63"/>
      <c r="AU9" s="63"/>
      <c r="AV9" s="63"/>
    </row>
    <row r="10" spans="1:48" ht="19.5" customHeight="1" thickBot="1">
      <c r="A10" s="136"/>
      <c r="B10" s="123"/>
      <c r="C10" s="290" t="str">
        <f>IF(Annahmen!D15="","",Annahmen!D15)</f>
        <v>Backlog</v>
      </c>
      <c r="D10" s="290"/>
      <c r="E10" s="290"/>
      <c r="F10" s="290"/>
      <c r="G10" s="140"/>
      <c r="H10" s="141"/>
      <c r="I10" s="140"/>
      <c r="J10" s="290" t="str">
        <f>IF(Annahmen!D16="","",Annahmen!D16)</f>
        <v>Design</v>
      </c>
      <c r="K10" s="290"/>
      <c r="L10" s="290"/>
      <c r="M10" s="290"/>
      <c r="N10" s="140"/>
      <c r="O10" s="141"/>
      <c r="P10" s="140"/>
      <c r="Q10" s="290" t="str">
        <f>IF(Annahmen!D17="","",Annahmen!D17)</f>
        <v>Development</v>
      </c>
      <c r="R10" s="290"/>
      <c r="S10" s="290"/>
      <c r="T10" s="290"/>
      <c r="U10" s="140"/>
      <c r="V10" s="141"/>
      <c r="W10" s="140"/>
      <c r="X10" s="290" t="str">
        <f>IF(Annahmen!D18="","",Annahmen!D18)</f>
        <v>Testing</v>
      </c>
      <c r="Y10" s="290"/>
      <c r="Z10" s="290"/>
      <c r="AA10" s="290"/>
      <c r="AB10" s="140"/>
      <c r="AC10" s="248"/>
      <c r="AD10" s="264"/>
      <c r="AE10" s="290" t="s">
        <v>264</v>
      </c>
      <c r="AF10" s="290"/>
      <c r="AG10" s="290"/>
      <c r="AH10" s="290"/>
      <c r="AI10" s="264"/>
      <c r="AJ10" s="264"/>
      <c r="AK10" s="264"/>
      <c r="AL10" s="290" t="s">
        <v>264</v>
      </c>
      <c r="AM10" s="290"/>
      <c r="AN10" s="290"/>
      <c r="AO10" s="290"/>
      <c r="AP10" s="89"/>
      <c r="AS10" s="63"/>
      <c r="AT10" s="63"/>
      <c r="AU10" s="63"/>
      <c r="AV10" s="63"/>
    </row>
    <row r="11" spans="1:48" ht="19.5" customHeight="1">
      <c r="A11" s="136"/>
      <c r="B11" s="178"/>
      <c r="C11" s="140"/>
      <c r="D11" s="140"/>
      <c r="E11" s="140"/>
      <c r="F11" s="142"/>
      <c r="G11" s="140"/>
      <c r="H11" s="141"/>
      <c r="I11" s="140"/>
      <c r="J11" s="140"/>
      <c r="K11" s="140"/>
      <c r="L11" s="140"/>
      <c r="M11" s="142"/>
      <c r="N11" s="139"/>
      <c r="O11" s="141"/>
      <c r="V11" s="141"/>
      <c r="AC11" s="248"/>
      <c r="AD11" s="89"/>
      <c r="AE11" s="89"/>
      <c r="AF11" s="89"/>
      <c r="AG11" s="89"/>
      <c r="AH11" s="89"/>
      <c r="AI11" s="89"/>
      <c r="AJ11" s="264"/>
      <c r="AK11" s="89"/>
      <c r="AL11" s="89"/>
      <c r="AM11" s="89"/>
      <c r="AN11" s="89"/>
      <c r="AO11" s="89"/>
      <c r="AP11" s="89"/>
      <c r="AS11" s="63"/>
      <c r="AT11" s="63"/>
      <c r="AU11" s="63"/>
      <c r="AV11" s="63"/>
    </row>
    <row r="12" spans="1:48" ht="19.5" customHeight="1">
      <c r="A12" s="136"/>
      <c r="B12" s="178">
        <v>1</v>
      </c>
      <c r="C12" s="287"/>
      <c r="D12" s="289" t="str">
        <f>IFERROR(INDEX(NeRe_1!$C:$C,MATCH(C$10&amp;$B12,NeRe_1!$K:$K,0)),"")</f>
        <v>Task 12</v>
      </c>
      <c r="E12" s="289"/>
      <c r="F12" s="286"/>
      <c r="G12" s="140"/>
      <c r="H12" s="141"/>
      <c r="I12" s="140"/>
      <c r="J12" s="287"/>
      <c r="K12" s="289" t="str">
        <f>IFERROR(INDEX(NeRe_1!$C:$C,MATCH(J$10&amp;$B12,NeRe_1!$K:$K,0)),"")</f>
        <v>Task 03</v>
      </c>
      <c r="L12" s="289"/>
      <c r="M12" s="286"/>
      <c r="N12" s="139"/>
      <c r="O12" s="141"/>
      <c r="P12" s="140"/>
      <c r="Q12" s="287"/>
      <c r="R12" s="289" t="str">
        <f>IFERROR(INDEX(NeRe_1!$C:$C,MATCH(Q$10&amp;$B12,NeRe_1!$K:$K,0)),"")</f>
        <v>Task 04</v>
      </c>
      <c r="S12" s="289"/>
      <c r="T12" s="286"/>
      <c r="U12" s="139"/>
      <c r="V12" s="141"/>
      <c r="W12" s="140"/>
      <c r="X12" s="287"/>
      <c r="Y12" s="289" t="str">
        <f>IFERROR(INDEX(NeRe_1!$C:$C,MATCH(X$10&amp;$B12,NeRe_1!$K:$K,0)),"")</f>
        <v>Task 06</v>
      </c>
      <c r="Z12" s="289"/>
      <c r="AA12" s="286"/>
      <c r="AB12" s="139"/>
      <c r="AC12" s="248"/>
      <c r="AD12" s="264"/>
      <c r="AE12" s="265"/>
      <c r="AF12" s="266"/>
      <c r="AG12" s="266"/>
      <c r="AH12" s="267"/>
      <c r="AI12" s="268"/>
      <c r="AJ12" s="264"/>
      <c r="AK12" s="264"/>
      <c r="AL12" s="265"/>
      <c r="AM12" s="266"/>
      <c r="AN12" s="266"/>
      <c r="AO12" s="267"/>
      <c r="AP12" s="89"/>
      <c r="AS12" s="63"/>
      <c r="AT12" s="63"/>
      <c r="AU12" s="63"/>
      <c r="AV12" s="63"/>
    </row>
    <row r="13" spans="1:48" ht="19.5" customHeight="1">
      <c r="A13" s="136"/>
      <c r="B13" s="178">
        <v>1</v>
      </c>
      <c r="C13" s="287"/>
      <c r="D13" s="289"/>
      <c r="E13" s="289"/>
      <c r="F13" s="286"/>
      <c r="G13" s="140"/>
      <c r="H13" s="141"/>
      <c r="I13" s="140"/>
      <c r="J13" s="287"/>
      <c r="K13" s="289"/>
      <c r="L13" s="289"/>
      <c r="M13" s="286"/>
      <c r="N13" s="139"/>
      <c r="O13" s="141"/>
      <c r="P13" s="140"/>
      <c r="Q13" s="287"/>
      <c r="R13" s="289"/>
      <c r="S13" s="289"/>
      <c r="T13" s="286"/>
      <c r="U13" s="139"/>
      <c r="V13" s="141"/>
      <c r="W13" s="140"/>
      <c r="X13" s="287"/>
      <c r="Y13" s="289"/>
      <c r="Z13" s="289"/>
      <c r="AA13" s="286"/>
      <c r="AB13" s="139"/>
      <c r="AC13" s="248"/>
      <c r="AD13" s="264"/>
      <c r="AE13" s="265"/>
      <c r="AF13" s="266"/>
      <c r="AG13" s="266"/>
      <c r="AH13" s="267"/>
      <c r="AI13" s="268"/>
      <c r="AJ13" s="264"/>
      <c r="AK13" s="264"/>
      <c r="AL13" s="265"/>
      <c r="AM13" s="266"/>
      <c r="AN13" s="266"/>
      <c r="AO13" s="267"/>
      <c r="AP13" s="89"/>
      <c r="AS13" s="63"/>
      <c r="AT13" s="63"/>
      <c r="AU13" s="63"/>
      <c r="AV13" s="63"/>
    </row>
    <row r="14" spans="1:48" ht="19.5" customHeight="1">
      <c r="A14" s="136"/>
      <c r="B14" s="178">
        <v>1</v>
      </c>
      <c r="C14" s="287"/>
      <c r="D14" s="151" t="str">
        <f>IF(D12="","",Formate!$J$91)</f>
        <v xml:space="preserve"> Zugewiesen an:</v>
      </c>
      <c r="E14" s="165" t="str">
        <f>IFERROR(INDEX(NeRe_1!$D:$D,MATCH(C$10&amp;$B14,NeRe_1!$K:$K,0)),"")</f>
        <v>Jan Hammer</v>
      </c>
      <c r="F14" s="165"/>
      <c r="G14" s="140"/>
      <c r="H14" s="141"/>
      <c r="I14" s="140"/>
      <c r="J14" s="287"/>
      <c r="K14" s="151" t="str">
        <f>IF(K12="","",Formate!$J$91)</f>
        <v xml:space="preserve"> Zugewiesen an:</v>
      </c>
      <c r="L14" s="165" t="str">
        <f>IFERROR(INDEX(NeRe_1!$D:$D,MATCH(J$10&amp;$B14,NeRe_1!$K:$K,0)),"")</f>
        <v>Sarah Klein</v>
      </c>
      <c r="M14" s="165"/>
      <c r="N14" s="139"/>
      <c r="O14" s="141"/>
      <c r="P14" s="140"/>
      <c r="Q14" s="287"/>
      <c r="R14" s="151" t="str">
        <f>IF(R12="","",Formate!$J$91)</f>
        <v xml:space="preserve"> Zugewiesen an:</v>
      </c>
      <c r="S14" s="165" t="str">
        <f>IFERROR(INDEX(NeRe_1!$D:$D,MATCH(Q$10&amp;$B14,NeRe_1!$K:$K,0)),"")</f>
        <v>Sarah Klein</v>
      </c>
      <c r="T14" s="165"/>
      <c r="U14" s="139"/>
      <c r="V14" s="141"/>
      <c r="W14" s="140"/>
      <c r="X14" s="287"/>
      <c r="Y14" s="151" t="str">
        <f>IF(Y12="","",Formate!$J$91)</f>
        <v xml:space="preserve"> Zugewiesen an:</v>
      </c>
      <c r="Z14" s="165" t="str">
        <f>IFERROR(INDEX(NeRe_1!$D:$D,MATCH(X$10&amp;$B14,NeRe_1!$K:$K,0)),"")</f>
        <v>Jan Hammer</v>
      </c>
      <c r="AA14" s="165"/>
      <c r="AB14" s="139"/>
      <c r="AC14" s="248"/>
      <c r="AD14" s="264"/>
      <c r="AE14" s="265"/>
      <c r="AF14" s="269"/>
      <c r="AG14" s="266"/>
      <c r="AH14" s="266"/>
      <c r="AI14" s="268"/>
      <c r="AJ14" s="264"/>
      <c r="AK14" s="264"/>
      <c r="AL14" s="265"/>
      <c r="AM14" s="269"/>
      <c r="AN14" s="266"/>
      <c r="AO14" s="266"/>
      <c r="AP14" s="89"/>
      <c r="AS14" s="63"/>
      <c r="AT14" s="63"/>
      <c r="AU14" s="63"/>
      <c r="AV14" s="63"/>
    </row>
    <row r="15" spans="1:48" ht="19.5" customHeight="1">
      <c r="A15" s="136"/>
      <c r="B15" s="178">
        <v>1</v>
      </c>
      <c r="C15" s="287"/>
      <c r="D15" s="152" t="str">
        <f>IF(D12="","",Formate!$J$92)</f>
        <v xml:space="preserve"> Fälligkeitsdatum:</v>
      </c>
      <c r="E15" s="153">
        <f>IFERROR(INDEX(NeRe_1!$F:$F,MATCH(C$10&amp;$B15,NeRe_1!$K:$K,0)),"")</f>
        <v>44291</v>
      </c>
      <c r="F15" s="162" t="str">
        <f>IFERROR(IF(INDEX(NeRe_1!$H:$H,MATCH(C$10&amp;$B15,NeRe_1!$K:$K,0))="Ja",Emoji_uebf,""),"")</f>
        <v>🏴</v>
      </c>
      <c r="G15" s="140"/>
      <c r="H15" s="141"/>
      <c r="I15" s="140"/>
      <c r="J15" s="287"/>
      <c r="K15" s="152" t="str">
        <f>IF(K12="","",Formate!$J$92)</f>
        <v xml:space="preserve"> Fälligkeitsdatum:</v>
      </c>
      <c r="L15" s="153">
        <f>IFERROR(INDEX(NeRe_1!$F:$F,MATCH(J$10&amp;$B15,NeRe_1!$K:$K,0)),"")</f>
        <v>44444</v>
      </c>
      <c r="M15" s="163" t="str">
        <f>IFERROR(IF(INDEX(NeRe_1!$H:$H,MATCH(J$10&amp;$B15,NeRe_1!$K:$K,0))="Ja",Emoji_uebf,""),"")</f>
        <v/>
      </c>
      <c r="N15" s="139"/>
      <c r="O15" s="141"/>
      <c r="P15" s="140"/>
      <c r="Q15" s="287"/>
      <c r="R15" s="152" t="str">
        <f>IF(R12="","",Formate!$J$92)</f>
        <v xml:space="preserve"> Fälligkeitsdatum:</v>
      </c>
      <c r="S15" s="153">
        <f>IFERROR(INDEX(NeRe_1!$F:$F,MATCH(Q$10&amp;$B15,NeRe_1!$K:$K,0)),"")</f>
        <v>44409</v>
      </c>
      <c r="T15" s="162" t="str">
        <f>IFERROR(IF(INDEX(NeRe_1!$H:$H,MATCH(Q$10&amp;$B15,NeRe_1!$K:$K,0))="Ja",Emoji_uebf,""),"")</f>
        <v/>
      </c>
      <c r="U15" s="139"/>
      <c r="V15" s="141"/>
      <c r="W15" s="140"/>
      <c r="X15" s="287"/>
      <c r="Y15" s="152" t="str">
        <f>IF(Y12="","",Formate!$J$92)</f>
        <v xml:space="preserve"> Fälligkeitsdatum:</v>
      </c>
      <c r="Z15" s="153">
        <f>IFERROR(INDEX(NeRe_1!$F:$F,MATCH(X$10&amp;$B15,NeRe_1!$K:$K,0)),"")</f>
        <v>44489</v>
      </c>
      <c r="AA15" s="162" t="str">
        <f>IFERROR(IF(INDEX(NeRe_1!$H:$H,MATCH(X$10&amp;$B15,NeRe_1!$K:$K,0))="Ja",Emoji_uebf,""),"")</f>
        <v/>
      </c>
      <c r="AB15" s="139"/>
      <c r="AC15" s="248"/>
      <c r="AD15" s="248"/>
      <c r="AE15" s="256"/>
      <c r="AF15" s="251"/>
      <c r="AG15" s="252"/>
      <c r="AH15" s="253"/>
      <c r="AI15" s="259"/>
      <c r="AJ15" s="248"/>
      <c r="AK15" s="248"/>
      <c r="AL15" s="256"/>
      <c r="AM15" s="251"/>
      <c r="AN15" s="252"/>
      <c r="AO15" s="253"/>
      <c r="AP15" s="257"/>
      <c r="AS15" s="63"/>
      <c r="AT15" s="63"/>
      <c r="AU15" s="63"/>
      <c r="AV15" s="63"/>
    </row>
    <row r="16" spans="1:48" ht="19.5" customHeight="1">
      <c r="A16" s="136"/>
      <c r="B16" s="178">
        <v>1</v>
      </c>
      <c r="C16" s="288"/>
      <c r="D16" s="151" t="str">
        <f>IF(D12="","",Formate!$J$93)</f>
        <v xml:space="preserve"> Fortschritt:</v>
      </c>
      <c r="E16" s="155">
        <f>IFERROR(INDEX(NeRe_1!$G:$G,MATCH(C$10&amp;$B16,NeRe_1!$K:$K,0)),"")</f>
        <v>0.7</v>
      </c>
      <c r="F16" s="150"/>
      <c r="G16" s="136"/>
      <c r="H16" s="141"/>
      <c r="I16" s="138"/>
      <c r="J16" s="288"/>
      <c r="K16" s="151" t="str">
        <f>IF(K12="","",Formate!$J$93)</f>
        <v xml:space="preserve"> Fortschritt:</v>
      </c>
      <c r="L16" s="155">
        <f>IFERROR(INDEX(NeRe_1!$G:$G,MATCH(J$10&amp;$B16,NeRe_1!$K:$K,0)),"")</f>
        <v>0.5</v>
      </c>
      <c r="M16" s="149"/>
      <c r="N16" s="139"/>
      <c r="O16" s="141"/>
      <c r="P16" s="138"/>
      <c r="Q16" s="288"/>
      <c r="R16" s="151" t="str">
        <f>IF(R12="","",Formate!$J$93)</f>
        <v xml:space="preserve"> Fortschritt:</v>
      </c>
      <c r="S16" s="155">
        <f>IFERROR(INDEX(NeRe_1!$G:$G,MATCH(Q$10&amp;$B16,NeRe_1!$K:$K,0)),"")</f>
        <v>0.65</v>
      </c>
      <c r="T16" s="150"/>
      <c r="U16" s="139"/>
      <c r="V16" s="141"/>
      <c r="W16" s="138"/>
      <c r="X16" s="288"/>
      <c r="Y16" s="151" t="str">
        <f>IF(Y12="","",Formate!$J$93)</f>
        <v xml:space="preserve"> Fortschritt:</v>
      </c>
      <c r="Z16" s="155">
        <f>IFERROR(INDEX(NeRe_1!$G:$G,MATCH(X$10&amp;$B16,NeRe_1!$K:$K,0)),"")</f>
        <v>0.5</v>
      </c>
      <c r="AA16" s="150"/>
      <c r="AB16" s="139"/>
      <c r="AC16" s="248"/>
      <c r="AD16" s="138"/>
      <c r="AE16" s="136"/>
      <c r="AF16" s="249"/>
      <c r="AG16" s="155"/>
      <c r="AH16" s="254"/>
      <c r="AI16" s="259"/>
      <c r="AJ16" s="248"/>
      <c r="AK16" s="138"/>
      <c r="AL16" s="136"/>
      <c r="AM16" s="249"/>
      <c r="AN16" s="155"/>
      <c r="AO16" s="254"/>
      <c r="AP16" s="257"/>
      <c r="AS16" s="63"/>
      <c r="AT16" s="63"/>
      <c r="AU16" s="63"/>
      <c r="AV16" s="63"/>
    </row>
    <row r="17" spans="1:49" ht="19.5" customHeight="1">
      <c r="A17" s="136"/>
      <c r="B17" s="178">
        <v>1</v>
      </c>
      <c r="C17" s="179"/>
      <c r="D17" s="180" t="str">
        <f>IFERROR(INDEX(NeRe_1!$E:$E,MATCH(C$10&amp;$B17,NeRe_1!$K:$K,0)),"")</f>
        <v>Mittel</v>
      </c>
      <c r="E17" s="179"/>
      <c r="F17" s="181" t="str">
        <f>IF(E14="",0,E14)</f>
        <v>Jan Hammer</v>
      </c>
      <c r="G17" s="179"/>
      <c r="H17" s="182"/>
      <c r="I17" s="183"/>
      <c r="J17" s="183"/>
      <c r="K17" s="180" t="str">
        <f>IFERROR(INDEX(NeRe_1!$E:$E,MATCH(J$10&amp;$B17,NeRe_1!$K:$K,0)),"")</f>
        <v>Niedrig</v>
      </c>
      <c r="L17" s="184"/>
      <c r="M17" s="181" t="str">
        <f>IF(L14="",0,L14)</f>
        <v>Sarah Klein</v>
      </c>
      <c r="N17" s="185"/>
      <c r="O17" s="182"/>
      <c r="P17" s="183"/>
      <c r="Q17" s="183"/>
      <c r="R17" s="180" t="str">
        <f>IFERROR(INDEX(NeRe_1!$E:$E,MATCH(Q$10&amp;$B17,NeRe_1!$K:$K,0)),"")</f>
        <v>Hoch</v>
      </c>
      <c r="S17" s="184"/>
      <c r="T17" s="181" t="str">
        <f>IF(S14="",0,S14)</f>
        <v>Sarah Klein</v>
      </c>
      <c r="U17" s="185"/>
      <c r="V17" s="182"/>
      <c r="W17" s="183"/>
      <c r="X17" s="183"/>
      <c r="Y17" s="180" t="str">
        <f>IFERROR(INDEX(NeRe_1!$E:$E,MATCH(X$10&amp;$B17,NeRe_1!$K:$K,0)),"")</f>
        <v>Hoch</v>
      </c>
      <c r="Z17" s="184"/>
      <c r="AA17" s="181" t="str">
        <f>IF(Z14="",0,Z14)</f>
        <v>Jan Hammer</v>
      </c>
      <c r="AB17" s="185"/>
      <c r="AC17" s="179"/>
      <c r="AD17" s="183"/>
      <c r="AE17" s="183"/>
      <c r="AF17" s="180"/>
      <c r="AG17" s="179"/>
      <c r="AH17" s="255"/>
      <c r="AI17" s="260"/>
      <c r="AJ17" s="179"/>
      <c r="AK17" s="183"/>
      <c r="AL17" s="183"/>
      <c r="AM17" s="180"/>
      <c r="AN17" s="179"/>
      <c r="AO17" s="255"/>
      <c r="AP17" s="257"/>
      <c r="AS17" s="63"/>
      <c r="AT17" s="126" t="s">
        <v>208</v>
      </c>
      <c r="AU17" s="63"/>
      <c r="AV17" s="63"/>
    </row>
    <row r="18" spans="1:49" ht="19.5" customHeight="1">
      <c r="A18" s="136"/>
      <c r="B18" s="178">
        <v>2</v>
      </c>
      <c r="C18" s="287"/>
      <c r="D18" s="289" t="str">
        <f>IFERROR(INDEX(NeRe_1!$C:$C,MATCH(C$10&amp;$B18,NeRe_1!$K:$K,0)),"")</f>
        <v>Task 13</v>
      </c>
      <c r="E18" s="289"/>
      <c r="F18" s="286"/>
      <c r="G18" s="140"/>
      <c r="H18" s="141"/>
      <c r="I18" s="140"/>
      <c r="J18" s="287"/>
      <c r="K18" s="289" t="str">
        <f>IFERROR(INDEX(NeRe_1!$C:$C,MATCH(J$10&amp;$B18,NeRe_1!$K:$K,0)),"")</f>
        <v>Task 08</v>
      </c>
      <c r="L18" s="289"/>
      <c r="M18" s="286"/>
      <c r="N18" s="139"/>
      <c r="O18" s="141"/>
      <c r="P18" s="140"/>
      <c r="Q18" s="287"/>
      <c r="R18" s="289" t="str">
        <f>IFERROR(INDEX(NeRe_1!$C:$C,MATCH(Q$10&amp;$B18,NeRe_1!$K:$K,0)),"")</f>
        <v>Task 05</v>
      </c>
      <c r="S18" s="289"/>
      <c r="T18" s="286"/>
      <c r="U18" s="139"/>
      <c r="V18" s="141"/>
      <c r="W18" s="140"/>
      <c r="X18" s="287"/>
      <c r="Y18" s="289" t="str">
        <f>IFERROR(INDEX(NeRe_1!$C:$C,MATCH(X$10&amp;$B18,NeRe_1!$K:$K,0)),"")</f>
        <v>Task 07</v>
      </c>
      <c r="Z18" s="289"/>
      <c r="AA18" s="286"/>
      <c r="AB18" s="139"/>
      <c r="AC18" s="248"/>
      <c r="AD18" s="248"/>
      <c r="AE18" s="256"/>
      <c r="AF18" s="250"/>
      <c r="AG18" s="250"/>
      <c r="AH18" s="258"/>
      <c r="AI18" s="259"/>
      <c r="AJ18" s="248"/>
      <c r="AK18" s="248"/>
      <c r="AL18" s="256"/>
      <c r="AM18" s="250"/>
      <c r="AN18" s="250"/>
      <c r="AO18" s="258"/>
      <c r="AP18" s="257"/>
      <c r="AS18" s="63"/>
      <c r="AT18" s="63"/>
      <c r="AU18" s="63"/>
      <c r="AV18" s="63"/>
    </row>
    <row r="19" spans="1:49" ht="19.5" customHeight="1">
      <c r="A19" s="136"/>
      <c r="B19" s="178">
        <v>2</v>
      </c>
      <c r="C19" s="287"/>
      <c r="D19" s="289"/>
      <c r="E19" s="289"/>
      <c r="F19" s="286"/>
      <c r="G19" s="140"/>
      <c r="H19" s="141"/>
      <c r="I19" s="140"/>
      <c r="J19" s="287"/>
      <c r="K19" s="289"/>
      <c r="L19" s="289"/>
      <c r="M19" s="286"/>
      <c r="N19" s="139"/>
      <c r="O19" s="141"/>
      <c r="P19" s="140"/>
      <c r="Q19" s="287"/>
      <c r="R19" s="289"/>
      <c r="S19" s="289"/>
      <c r="T19" s="286"/>
      <c r="U19" s="139"/>
      <c r="V19" s="141"/>
      <c r="W19" s="140"/>
      <c r="X19" s="287"/>
      <c r="Y19" s="289"/>
      <c r="Z19" s="289"/>
      <c r="AA19" s="286"/>
      <c r="AB19" s="139"/>
      <c r="AC19" s="248"/>
      <c r="AD19" s="248"/>
      <c r="AE19" s="256"/>
      <c r="AF19" s="250"/>
      <c r="AG19" s="250"/>
      <c r="AH19" s="258"/>
      <c r="AI19" s="259"/>
      <c r="AJ19" s="248"/>
      <c r="AK19" s="248"/>
      <c r="AL19" s="256"/>
      <c r="AM19" s="250"/>
      <c r="AN19" s="250"/>
      <c r="AO19" s="258"/>
      <c r="AP19" s="257"/>
      <c r="AS19" s="63"/>
      <c r="AT19" s="63"/>
      <c r="AU19" s="63"/>
      <c r="AV19" s="63"/>
      <c r="AW19" s="35"/>
    </row>
    <row r="20" spans="1:49" ht="19.5" customHeight="1">
      <c r="A20" s="136"/>
      <c r="B20" s="178">
        <v>2</v>
      </c>
      <c r="C20" s="287"/>
      <c r="D20" s="151" t="str">
        <f>IF(D18="","",Formate!$J$91)</f>
        <v xml:space="preserve"> Zugewiesen an:</v>
      </c>
      <c r="E20" s="165" t="str">
        <f>IFERROR(INDEX(NeRe_1!$D:$D,MATCH(C$10&amp;$B20,NeRe_1!$K:$K,0)),"")</f>
        <v>Sabine Schmitt</v>
      </c>
      <c r="F20" s="165"/>
      <c r="G20" s="140"/>
      <c r="H20" s="141"/>
      <c r="I20" s="140"/>
      <c r="J20" s="287"/>
      <c r="K20" s="151" t="str">
        <f>IF(K18="","",Formate!$J$91)</f>
        <v xml:space="preserve"> Zugewiesen an:</v>
      </c>
      <c r="L20" s="165" t="str">
        <f>IFERROR(INDEX(NeRe_1!$D:$D,MATCH(J$10&amp;$B20,NeRe_1!$K:$K,0)),"")</f>
        <v>Jan Hammer</v>
      </c>
      <c r="M20" s="165"/>
      <c r="N20" s="139"/>
      <c r="O20" s="141"/>
      <c r="P20" s="140"/>
      <c r="Q20" s="287"/>
      <c r="R20" s="151" t="str">
        <f>IF(R18="","",Formate!$J$91)</f>
        <v xml:space="preserve"> Zugewiesen an:</v>
      </c>
      <c r="S20" s="165" t="str">
        <f>IFERROR(INDEX(NeRe_1!$D:$D,MATCH(Q$10&amp;$B20,NeRe_1!$K:$K,0)),"")</f>
        <v>Sarah Klein</v>
      </c>
      <c r="T20" s="165"/>
      <c r="U20" s="139"/>
      <c r="V20" s="141"/>
      <c r="W20" s="140"/>
      <c r="X20" s="287"/>
      <c r="Y20" s="151" t="str">
        <f>IF(Y18="","",Formate!$J$91)</f>
        <v xml:space="preserve"> Zugewiesen an:</v>
      </c>
      <c r="Z20" s="165" t="str">
        <f>IFERROR(INDEX(NeRe_1!$D:$D,MATCH(X$10&amp;$B20,NeRe_1!$K:$K,0)),"")</f>
        <v>Sabine Schmitt</v>
      </c>
      <c r="AA20" s="165"/>
      <c r="AB20" s="139"/>
      <c r="AC20" s="248"/>
      <c r="AD20" s="248"/>
      <c r="AE20" s="256"/>
      <c r="AF20" s="249"/>
      <c r="AG20" s="250"/>
      <c r="AH20" s="250"/>
      <c r="AI20" s="259"/>
      <c r="AJ20" s="248"/>
      <c r="AK20" s="248"/>
      <c r="AL20" s="256"/>
      <c r="AM20" s="249"/>
      <c r="AN20" s="250"/>
      <c r="AO20" s="250"/>
      <c r="AP20" s="257"/>
      <c r="AS20" s="63"/>
      <c r="AT20" s="63"/>
      <c r="AU20" s="63"/>
      <c r="AV20" s="63"/>
      <c r="AW20" s="35"/>
    </row>
    <row r="21" spans="1:49" ht="19.5" customHeight="1">
      <c r="A21" s="136"/>
      <c r="B21" s="178">
        <v>2</v>
      </c>
      <c r="C21" s="287"/>
      <c r="D21" s="152" t="str">
        <f>IF(D18="","",Formate!$J$92)</f>
        <v xml:space="preserve"> Fälligkeitsdatum:</v>
      </c>
      <c r="E21" s="153">
        <f>IFERROR(INDEX(NeRe_1!$F:$F,MATCH(C$10&amp;$B21,NeRe_1!$K:$K,0)),"")</f>
        <v>44515</v>
      </c>
      <c r="F21" s="162" t="str">
        <f>IFERROR(IF(INDEX(NeRe_1!$H:$H,MATCH(C$10&amp;$B21,NeRe_1!$K:$K,0))="Ja",Emoji_uebf,""),"")</f>
        <v/>
      </c>
      <c r="G21" s="140"/>
      <c r="H21" s="141"/>
      <c r="I21" s="140"/>
      <c r="J21" s="287"/>
      <c r="K21" s="152" t="str">
        <f>IF(K18="","",Formate!$J$92)</f>
        <v xml:space="preserve"> Fälligkeitsdatum:</v>
      </c>
      <c r="L21" s="153">
        <f>IFERROR(INDEX(NeRe_1!$F:$F,MATCH(J$10&amp;$B21,NeRe_1!$K:$K,0)),"")</f>
        <v>44525</v>
      </c>
      <c r="M21" s="163" t="str">
        <f>IFERROR(IF(INDEX(NeRe_1!$H:$H,MATCH(J$10&amp;$B21,NeRe_1!$K:$K,0))="Ja",Emoji_uebf,""),"")</f>
        <v/>
      </c>
      <c r="N21" s="139"/>
      <c r="O21" s="141"/>
      <c r="P21" s="140"/>
      <c r="Q21" s="287"/>
      <c r="R21" s="152" t="str">
        <f>IF(R18="","",Formate!$J$92)</f>
        <v xml:space="preserve"> Fälligkeitsdatum:</v>
      </c>
      <c r="S21" s="153">
        <f>IFERROR(INDEX(NeRe_1!$F:$F,MATCH(Q$10&amp;$B21,NeRe_1!$K:$K,0)),"")</f>
        <v>44484</v>
      </c>
      <c r="T21" s="162" t="str">
        <f>IFERROR(IF(INDEX(NeRe_1!$H:$H,MATCH(Q$10&amp;$B21,NeRe_1!$K:$K,0))="Ja",Emoji_uebf,""),"")</f>
        <v/>
      </c>
      <c r="U21" s="139"/>
      <c r="V21" s="141"/>
      <c r="W21" s="140"/>
      <c r="X21" s="287"/>
      <c r="Y21" s="152" t="str">
        <f>IF(Y18="","",Formate!$J$92)</f>
        <v xml:space="preserve"> Fälligkeitsdatum:</v>
      </c>
      <c r="Z21" s="153">
        <f>IFERROR(INDEX(NeRe_1!$F:$F,MATCH(X$10&amp;$B21,NeRe_1!$K:$K,0)),"")</f>
        <v>44494</v>
      </c>
      <c r="AA21" s="162" t="str">
        <f>IFERROR(IF(INDEX(NeRe_1!$H:$H,MATCH(X$10&amp;$B21,NeRe_1!$K:$K,0))="Ja",Emoji_uebf,""),"")</f>
        <v/>
      </c>
      <c r="AB21" s="139"/>
      <c r="AC21" s="248"/>
      <c r="AD21" s="248"/>
      <c r="AE21" s="256"/>
      <c r="AF21" s="251"/>
      <c r="AG21" s="252"/>
      <c r="AH21" s="253"/>
      <c r="AI21" s="259"/>
      <c r="AJ21" s="248"/>
      <c r="AK21" s="248"/>
      <c r="AL21" s="256"/>
      <c r="AM21" s="251"/>
      <c r="AN21" s="252"/>
      <c r="AO21" s="253"/>
      <c r="AP21" s="257"/>
      <c r="AS21" s="63"/>
      <c r="AT21" s="63"/>
      <c r="AU21" s="63"/>
      <c r="AV21" s="63"/>
      <c r="AW21" s="35"/>
    </row>
    <row r="22" spans="1:49" ht="19.5" customHeight="1">
      <c r="A22" s="136"/>
      <c r="B22" s="178">
        <v>2</v>
      </c>
      <c r="C22" s="288"/>
      <c r="D22" s="151" t="str">
        <f>IF(D18="","",Formate!$J$93)</f>
        <v xml:space="preserve"> Fortschritt:</v>
      </c>
      <c r="E22" s="155">
        <f>IFERROR(INDEX(NeRe_1!$G:$G,MATCH(C$10&amp;$B22,NeRe_1!$K:$K,0)),"")</f>
        <v>0.05</v>
      </c>
      <c r="F22" s="150"/>
      <c r="G22" s="136"/>
      <c r="H22" s="141"/>
      <c r="I22" s="138"/>
      <c r="J22" s="288"/>
      <c r="K22" s="151" t="str">
        <f>IF(K18="","",Formate!$J$93)</f>
        <v xml:space="preserve"> Fortschritt:</v>
      </c>
      <c r="L22" s="155">
        <f>IFERROR(INDEX(NeRe_1!$G:$G,MATCH(J$10&amp;$B22,NeRe_1!$K:$K,0)),"")</f>
        <v>0.85</v>
      </c>
      <c r="M22" s="149"/>
      <c r="N22" s="139"/>
      <c r="O22" s="141"/>
      <c r="P22" s="138"/>
      <c r="Q22" s="288"/>
      <c r="R22" s="151" t="str">
        <f>IF(R18="","",Formate!$J$93)</f>
        <v xml:space="preserve"> Fortschritt:</v>
      </c>
      <c r="S22" s="155">
        <f>IFERROR(INDEX(NeRe_1!$G:$G,MATCH(Q$10&amp;$B22,NeRe_1!$K:$K,0)),"")</f>
        <v>0.15</v>
      </c>
      <c r="T22" s="150"/>
      <c r="U22" s="139"/>
      <c r="V22" s="141"/>
      <c r="W22" s="138"/>
      <c r="X22" s="288"/>
      <c r="Y22" s="151" t="str">
        <f>IF(Y18="","",Formate!$J$93)</f>
        <v xml:space="preserve"> Fortschritt:</v>
      </c>
      <c r="Z22" s="155">
        <f>IFERROR(INDEX(NeRe_1!$G:$G,MATCH(X$10&amp;$B22,NeRe_1!$K:$K,0)),"")</f>
        <v>0.35</v>
      </c>
      <c r="AA22" s="150"/>
      <c r="AB22" s="139"/>
      <c r="AC22" s="248"/>
      <c r="AD22" s="138"/>
      <c r="AE22" s="136"/>
      <c r="AF22" s="249"/>
      <c r="AG22" s="155"/>
      <c r="AH22" s="254"/>
      <c r="AI22" s="259"/>
      <c r="AJ22" s="248"/>
      <c r="AK22" s="138"/>
      <c r="AL22" s="136"/>
      <c r="AM22" s="249"/>
      <c r="AN22" s="155"/>
      <c r="AO22" s="254"/>
      <c r="AP22" s="257"/>
      <c r="AS22" s="63"/>
      <c r="AT22" s="63"/>
      <c r="AU22" s="63"/>
      <c r="AV22" s="63"/>
      <c r="AW22" s="35"/>
    </row>
    <row r="23" spans="1:49" ht="19.5" customHeight="1">
      <c r="A23" s="136"/>
      <c r="B23" s="178">
        <v>2</v>
      </c>
      <c r="C23" s="179"/>
      <c r="D23" s="180" t="str">
        <f>IFERROR(INDEX(NeRe_1!$E:$E,MATCH(C$10&amp;$B23,NeRe_1!$K:$K,0)),"")</f>
        <v>Niedrig</v>
      </c>
      <c r="E23" s="179"/>
      <c r="F23" s="181" t="str">
        <f>IF(E20="",0,E20)</f>
        <v>Sabine Schmitt</v>
      </c>
      <c r="G23" s="179"/>
      <c r="H23" s="182"/>
      <c r="I23" s="183"/>
      <c r="J23" s="183"/>
      <c r="K23" s="180" t="str">
        <f>IFERROR(INDEX(NeRe_1!$E:$E,MATCH(J$10&amp;$B23,NeRe_1!$K:$K,0)),"")</f>
        <v>Mittel</v>
      </c>
      <c r="L23" s="184"/>
      <c r="M23" s="181" t="str">
        <f>IF(L20="",0,L20)</f>
        <v>Jan Hammer</v>
      </c>
      <c r="N23" s="185"/>
      <c r="O23" s="182"/>
      <c r="P23" s="183"/>
      <c r="Q23" s="183"/>
      <c r="R23" s="180" t="str">
        <f>IFERROR(INDEX(NeRe_1!$E:$E,MATCH(Q$10&amp;$B23,NeRe_1!$K:$K,0)),"")</f>
        <v>Hoch</v>
      </c>
      <c r="S23" s="184"/>
      <c r="T23" s="181" t="str">
        <f>IF(S20="",0,S20)</f>
        <v>Sarah Klein</v>
      </c>
      <c r="U23" s="185"/>
      <c r="V23" s="182"/>
      <c r="W23" s="183"/>
      <c r="X23" s="183"/>
      <c r="Y23" s="180" t="str">
        <f>IFERROR(INDEX(NeRe_1!$E:$E,MATCH(X$10&amp;$B23,NeRe_1!$K:$K,0)),"")</f>
        <v>Mittel</v>
      </c>
      <c r="Z23" s="184"/>
      <c r="AA23" s="181" t="str">
        <f>IF(Z20="",0,Z20)</f>
        <v>Sabine Schmitt</v>
      </c>
      <c r="AB23" s="185"/>
      <c r="AC23" s="179"/>
      <c r="AD23" s="183"/>
      <c r="AE23" s="183"/>
      <c r="AF23" s="180"/>
      <c r="AG23" s="179"/>
      <c r="AH23" s="255"/>
      <c r="AI23" s="260"/>
      <c r="AJ23" s="179"/>
      <c r="AK23" s="183"/>
      <c r="AL23" s="183"/>
      <c r="AM23" s="180"/>
      <c r="AN23" s="179"/>
      <c r="AO23" s="255"/>
      <c r="AP23" s="257"/>
      <c r="AS23" s="63"/>
      <c r="AT23" s="63"/>
      <c r="AU23" s="63"/>
      <c r="AV23" s="63"/>
      <c r="AW23" s="35"/>
    </row>
    <row r="24" spans="1:49" ht="19.5" customHeight="1">
      <c r="A24" s="136"/>
      <c r="B24" s="178">
        <v>3</v>
      </c>
      <c r="C24" s="287"/>
      <c r="D24" s="289" t="str">
        <f>IFERROR(INDEX(NeRe_1!$C:$C,MATCH(C$10&amp;$B24,NeRe_1!$K:$K,0)),"")</f>
        <v>Task 02 mit langer Beschreibung die trotzdem gut lesbar ist</v>
      </c>
      <c r="E24" s="289"/>
      <c r="F24" s="286"/>
      <c r="G24" s="140"/>
      <c r="H24" s="141"/>
      <c r="I24" s="140"/>
      <c r="J24" s="287"/>
      <c r="K24" s="289" t="str">
        <f>IFERROR(INDEX(NeRe_1!$C:$C,MATCH(J$10&amp;$B24,NeRe_1!$K:$K,0)),"")</f>
        <v>Task 11</v>
      </c>
      <c r="L24" s="289"/>
      <c r="M24" s="286"/>
      <c r="N24" s="139"/>
      <c r="O24" s="141"/>
      <c r="P24" s="140"/>
      <c r="Q24" s="287"/>
      <c r="R24" s="289" t="str">
        <f>IFERROR(INDEX(NeRe_1!$C:$C,MATCH(Q$10&amp;$B24,NeRe_1!$K:$K,0)),"")</f>
        <v>Task 09</v>
      </c>
      <c r="S24" s="289"/>
      <c r="T24" s="286"/>
      <c r="U24" s="139"/>
      <c r="V24" s="141"/>
      <c r="W24" s="140"/>
      <c r="X24" s="287"/>
      <c r="Y24" s="289" t="str">
        <f>IFERROR(INDEX(NeRe_1!$C:$C,MATCH(X$10&amp;$B24,NeRe_1!$K:$K,0)),"")</f>
        <v>Task 10</v>
      </c>
      <c r="Z24" s="289"/>
      <c r="AA24" s="286"/>
      <c r="AB24" s="139"/>
      <c r="AC24" s="248"/>
      <c r="AD24" s="248"/>
      <c r="AE24" s="256"/>
      <c r="AF24" s="250"/>
      <c r="AG24" s="250"/>
      <c r="AH24" s="258"/>
      <c r="AI24" s="259"/>
      <c r="AJ24" s="248"/>
      <c r="AK24" s="248"/>
      <c r="AL24" s="256"/>
      <c r="AM24" s="250"/>
      <c r="AN24" s="250"/>
      <c r="AO24" s="258"/>
      <c r="AP24" s="259"/>
      <c r="AS24" s="63"/>
      <c r="AT24" s="63"/>
      <c r="AU24" s="63"/>
      <c r="AV24" s="63"/>
      <c r="AW24" s="35"/>
    </row>
    <row r="25" spans="1:49" ht="19.5" customHeight="1">
      <c r="A25" s="136"/>
      <c r="B25" s="178">
        <v>3</v>
      </c>
      <c r="C25" s="287"/>
      <c r="D25" s="289"/>
      <c r="E25" s="289"/>
      <c r="F25" s="286"/>
      <c r="G25" s="140"/>
      <c r="H25" s="141"/>
      <c r="I25" s="140"/>
      <c r="J25" s="287"/>
      <c r="K25" s="289"/>
      <c r="L25" s="289"/>
      <c r="M25" s="286"/>
      <c r="N25" s="139"/>
      <c r="O25" s="141"/>
      <c r="P25" s="140"/>
      <c r="Q25" s="287"/>
      <c r="R25" s="289"/>
      <c r="S25" s="289"/>
      <c r="T25" s="286"/>
      <c r="U25" s="139"/>
      <c r="V25" s="141"/>
      <c r="W25" s="140"/>
      <c r="X25" s="287"/>
      <c r="Y25" s="289"/>
      <c r="Z25" s="289"/>
      <c r="AA25" s="286"/>
      <c r="AB25" s="139"/>
      <c r="AC25" s="248"/>
      <c r="AD25" s="248"/>
      <c r="AE25" s="256"/>
      <c r="AF25" s="250"/>
      <c r="AG25" s="250"/>
      <c r="AH25" s="258"/>
      <c r="AI25" s="259"/>
      <c r="AJ25" s="248"/>
      <c r="AK25" s="248"/>
      <c r="AL25" s="256"/>
      <c r="AM25" s="250"/>
      <c r="AN25" s="250"/>
      <c r="AO25" s="258"/>
      <c r="AP25" s="259"/>
      <c r="AS25" s="63"/>
      <c r="AT25" s="63"/>
      <c r="AU25" s="63"/>
      <c r="AV25" s="63"/>
      <c r="AW25" s="35"/>
    </row>
    <row r="26" spans="1:49" ht="19.5" customHeight="1">
      <c r="A26" s="136"/>
      <c r="B26" s="178">
        <v>3</v>
      </c>
      <c r="C26" s="287"/>
      <c r="D26" s="151" t="str">
        <f>IF(D24="","",Formate!$J$91)</f>
        <v xml:space="preserve"> Zugewiesen an:</v>
      </c>
      <c r="E26" s="165" t="str">
        <f>IFERROR(INDEX(NeRe_1!$D:$D,MATCH(C$10&amp;$B26,NeRe_1!$K:$K,0)),"")</f>
        <v>Max Meier</v>
      </c>
      <c r="F26" s="165"/>
      <c r="G26" s="140"/>
      <c r="H26" s="141"/>
      <c r="I26" s="140"/>
      <c r="J26" s="287"/>
      <c r="K26" s="151" t="str">
        <f>IF(K24="","",Formate!$J$91)</f>
        <v xml:space="preserve"> Zugewiesen an:</v>
      </c>
      <c r="L26" s="165" t="str">
        <f>IFERROR(INDEX(NeRe_1!$D:$D,MATCH(J$10&amp;$B26,NeRe_1!$K:$K,0)),"")</f>
        <v>Sarah Klein</v>
      </c>
      <c r="M26" s="165"/>
      <c r="N26" s="139"/>
      <c r="O26" s="141"/>
      <c r="P26" s="140"/>
      <c r="Q26" s="287"/>
      <c r="R26" s="151" t="str">
        <f>IF(R24="","",Formate!$J$91)</f>
        <v xml:space="preserve"> Zugewiesen an:</v>
      </c>
      <c r="S26" s="165" t="str">
        <f>IFERROR(INDEX(NeRe_1!$D:$D,MATCH(Q$10&amp;$B26,NeRe_1!$K:$K,0)),"")</f>
        <v>Rita Lager</v>
      </c>
      <c r="T26" s="165"/>
      <c r="U26" s="139"/>
      <c r="V26" s="141"/>
      <c r="W26" s="140"/>
      <c r="X26" s="287"/>
      <c r="Y26" s="151" t="str">
        <f>IF(Y24="","",Formate!$J$91)</f>
        <v xml:space="preserve"> Zugewiesen an:</v>
      </c>
      <c r="Z26" s="165" t="str">
        <f>IFERROR(INDEX(NeRe_1!$D:$D,MATCH(X$10&amp;$B26,NeRe_1!$K:$K,0)),"")</f>
        <v>Jan Hammer</v>
      </c>
      <c r="AA26" s="165"/>
      <c r="AB26" s="139"/>
      <c r="AC26" s="248"/>
      <c r="AD26" s="248"/>
      <c r="AE26" s="256"/>
      <c r="AF26" s="249"/>
      <c r="AG26" s="250"/>
      <c r="AH26" s="250"/>
      <c r="AI26" s="259"/>
      <c r="AJ26" s="248"/>
      <c r="AK26" s="248"/>
      <c r="AL26" s="256"/>
      <c r="AM26" s="249"/>
      <c r="AN26" s="250"/>
      <c r="AO26" s="250"/>
      <c r="AP26" s="259"/>
      <c r="AS26" s="63"/>
      <c r="AT26" s="63"/>
      <c r="AU26" s="63"/>
      <c r="AV26" s="63"/>
      <c r="AW26" s="35"/>
    </row>
    <row r="27" spans="1:49" ht="19.5" customHeight="1">
      <c r="A27" s="136"/>
      <c r="B27" s="178">
        <v>3</v>
      </c>
      <c r="C27" s="287"/>
      <c r="D27" s="152" t="str">
        <f>IF(D24="","",Formate!$J$92)</f>
        <v xml:space="preserve"> Fälligkeitsdatum:</v>
      </c>
      <c r="E27" s="153">
        <f>IFERROR(INDEX(NeRe_1!$F:$F,MATCH(C$10&amp;$B27,NeRe_1!$K:$K,0)),"")</f>
        <v>44545</v>
      </c>
      <c r="F27" s="162" t="str">
        <f>IFERROR(IF(INDEX(NeRe_1!$H:$H,MATCH(C$10&amp;$B27,NeRe_1!$K:$K,0))="Ja",Emoji_uebf,""),"")</f>
        <v/>
      </c>
      <c r="G27" s="140"/>
      <c r="H27" s="141"/>
      <c r="I27" s="140"/>
      <c r="J27" s="287"/>
      <c r="K27" s="152" t="str">
        <f>IF(K24="","",Formate!$J$92)</f>
        <v xml:space="preserve"> Fälligkeitsdatum:</v>
      </c>
      <c r="L27" s="153">
        <f>IFERROR(INDEX(NeRe_1!$F:$F,MATCH(J$10&amp;$B27,NeRe_1!$K:$K,0)),"")</f>
        <v>44346</v>
      </c>
      <c r="M27" s="162" t="str">
        <f>IFERROR(IF(INDEX(NeRe_1!$H:$H,MATCH(J$10&amp;$B27,NeRe_1!$K:$K,0))="Ja",Emoji_uebf,""),"")</f>
        <v>🏴</v>
      </c>
      <c r="N27" s="139"/>
      <c r="O27" s="141"/>
      <c r="P27" s="140"/>
      <c r="Q27" s="287"/>
      <c r="R27" s="152" t="str">
        <f>IF(R24="","",Formate!$J$92)</f>
        <v xml:space="preserve"> Fälligkeitsdatum:</v>
      </c>
      <c r="S27" s="153">
        <f>IFERROR(INDEX(NeRe_1!$F:$F,MATCH(Q$10&amp;$B27,NeRe_1!$K:$K,0)),"")</f>
        <v>44449</v>
      </c>
      <c r="T27" s="162" t="str">
        <f>IFERROR(IF(INDEX(NeRe_1!$H:$H,MATCH(Q$10&amp;$B27,NeRe_1!$K:$K,0))="Ja",Emoji_uebf,""),"")</f>
        <v/>
      </c>
      <c r="U27" s="139"/>
      <c r="V27" s="141"/>
      <c r="W27" s="140"/>
      <c r="X27" s="287"/>
      <c r="Y27" s="152" t="str">
        <f>IF(Y24="","",Formate!$J$92)</f>
        <v xml:space="preserve"> Fälligkeitsdatum:</v>
      </c>
      <c r="Z27" s="153">
        <f>IFERROR(INDEX(NeRe_1!$F:$F,MATCH(X$10&amp;$B27,NeRe_1!$K:$K,0)),"")</f>
        <v>44409</v>
      </c>
      <c r="AA27" s="162" t="str">
        <f>IFERROR(IF(INDEX(NeRe_1!$H:$H,MATCH(X$10&amp;$B27,NeRe_1!$K:$K,0))="Ja",Emoji_uebf,""),"")</f>
        <v>🏴</v>
      </c>
      <c r="AB27" s="139"/>
      <c r="AC27" s="248"/>
      <c r="AD27" s="248"/>
      <c r="AE27" s="256"/>
      <c r="AF27" s="251"/>
      <c r="AG27" s="252"/>
      <c r="AH27" s="253"/>
      <c r="AI27" s="259"/>
      <c r="AJ27" s="248"/>
      <c r="AK27" s="248"/>
      <c r="AL27" s="256"/>
      <c r="AM27" s="251"/>
      <c r="AN27" s="252"/>
      <c r="AO27" s="253"/>
      <c r="AP27" s="259"/>
      <c r="AS27" s="63"/>
      <c r="AT27" s="63"/>
      <c r="AU27" s="63"/>
      <c r="AV27" s="63"/>
      <c r="AW27" s="35"/>
    </row>
    <row r="28" spans="1:49" ht="19.5" customHeight="1">
      <c r="A28" s="136"/>
      <c r="B28" s="178">
        <v>3</v>
      </c>
      <c r="C28" s="288"/>
      <c r="D28" s="151" t="str">
        <f>IF(D24="","",Formate!$J$93)</f>
        <v xml:space="preserve"> Fortschritt:</v>
      </c>
      <c r="E28" s="155">
        <f>IFERROR(INDEX(NeRe_1!$G:$G,MATCH(C$10&amp;$B28,NeRe_1!$K:$K,0)),"")</f>
        <v>0.1</v>
      </c>
      <c r="F28" s="150"/>
      <c r="G28" s="136"/>
      <c r="H28" s="141"/>
      <c r="I28" s="138"/>
      <c r="J28" s="288"/>
      <c r="K28" s="151" t="str">
        <f>IF(K24="","",Formate!$J$93)</f>
        <v xml:space="preserve"> Fortschritt:</v>
      </c>
      <c r="L28" s="155">
        <f>IFERROR(INDEX(NeRe_1!$G:$G,MATCH(J$10&amp;$B28,NeRe_1!$K:$K,0)),"")</f>
        <v>1</v>
      </c>
      <c r="M28" s="150"/>
      <c r="N28" s="139"/>
      <c r="O28" s="141"/>
      <c r="P28" s="138"/>
      <c r="Q28" s="288"/>
      <c r="R28" s="151" t="str">
        <f>IF(R24="","",Formate!$J$93)</f>
        <v xml:space="preserve"> Fortschritt:</v>
      </c>
      <c r="S28" s="155">
        <f>IFERROR(INDEX(NeRe_1!$G:$G,MATCH(Q$10&amp;$B28,NeRe_1!$K:$K,0)),"")</f>
        <v>0.65</v>
      </c>
      <c r="T28" s="150"/>
      <c r="U28" s="139"/>
      <c r="V28" s="141"/>
      <c r="W28" s="138"/>
      <c r="X28" s="288"/>
      <c r="Y28" s="151" t="str">
        <f>IF(Y24="","",Formate!$J$93)</f>
        <v xml:space="preserve"> Fortschritt:</v>
      </c>
      <c r="Z28" s="155">
        <f>IFERROR(INDEX(NeRe_1!$G:$G,MATCH(X$10&amp;$B28,NeRe_1!$K:$K,0)),"")</f>
        <v>0.5</v>
      </c>
      <c r="AA28" s="150"/>
      <c r="AB28" s="139"/>
      <c r="AC28" s="248"/>
      <c r="AD28" s="138"/>
      <c r="AE28" s="136"/>
      <c r="AF28" s="249"/>
      <c r="AG28" s="155"/>
      <c r="AH28" s="254"/>
      <c r="AI28" s="259"/>
      <c r="AJ28" s="248"/>
      <c r="AK28" s="138"/>
      <c r="AL28" s="136"/>
      <c r="AM28" s="249"/>
      <c r="AN28" s="155"/>
      <c r="AO28" s="254"/>
      <c r="AP28" s="259"/>
      <c r="AS28" s="63"/>
      <c r="AT28" s="63"/>
      <c r="AU28" s="63"/>
      <c r="AV28" s="63"/>
      <c r="AW28" s="35"/>
    </row>
    <row r="29" spans="1:49" ht="19.5" customHeight="1">
      <c r="A29" s="136"/>
      <c r="B29" s="178">
        <v>3</v>
      </c>
      <c r="C29" s="179"/>
      <c r="D29" s="180" t="str">
        <f>IFERROR(INDEX(NeRe_1!$E:$E,MATCH(C$10&amp;$B29,NeRe_1!$K:$K,0)),"")</f>
        <v>Hoch</v>
      </c>
      <c r="E29" s="179"/>
      <c r="F29" s="181" t="str">
        <f>IF(E26="",0,E26)</f>
        <v>Max Meier</v>
      </c>
      <c r="G29" s="179"/>
      <c r="H29" s="182"/>
      <c r="I29" s="183"/>
      <c r="J29" s="183"/>
      <c r="K29" s="180" t="str">
        <f>IFERROR(INDEX(NeRe_1!$E:$E,MATCH(J$10&amp;$B29,NeRe_1!$K:$K,0)),"")</f>
        <v>Mittel</v>
      </c>
      <c r="L29" s="184"/>
      <c r="M29" s="181" t="str">
        <f>IF(L26="",0,L26)</f>
        <v>Sarah Klein</v>
      </c>
      <c r="N29" s="185"/>
      <c r="O29" s="182"/>
      <c r="P29" s="183"/>
      <c r="Q29" s="183"/>
      <c r="R29" s="180" t="str">
        <f>IFERROR(INDEX(NeRe_1!$E:$E,MATCH(Q$10&amp;$B29,NeRe_1!$K:$K,0)),"")</f>
        <v>Mittel</v>
      </c>
      <c r="S29" s="184"/>
      <c r="T29" s="181" t="str">
        <f>IF(S26="",0,S26)</f>
        <v>Rita Lager</v>
      </c>
      <c r="U29" s="185"/>
      <c r="V29" s="182"/>
      <c r="W29" s="183"/>
      <c r="X29" s="183"/>
      <c r="Y29" s="180" t="str">
        <f>IFERROR(INDEX(NeRe_1!$E:$E,MATCH(X$10&amp;$B29,NeRe_1!$K:$K,0)),"")</f>
        <v>Mittel</v>
      </c>
      <c r="Z29" s="184"/>
      <c r="AA29" s="181" t="str">
        <f>IF(Z26="",0,Z26)</f>
        <v>Jan Hammer</v>
      </c>
      <c r="AB29" s="185"/>
      <c r="AC29" s="179"/>
      <c r="AD29" s="183"/>
      <c r="AE29" s="183"/>
      <c r="AF29" s="180"/>
      <c r="AG29" s="179"/>
      <c r="AH29" s="255"/>
      <c r="AI29" s="260"/>
      <c r="AJ29" s="179"/>
      <c r="AK29" s="183"/>
      <c r="AL29" s="183"/>
      <c r="AM29" s="180"/>
      <c r="AN29" s="179"/>
      <c r="AO29" s="255"/>
      <c r="AP29" s="259"/>
      <c r="AS29" s="126" t="s">
        <v>221</v>
      </c>
      <c r="AT29" s="176"/>
      <c r="AU29" s="176"/>
      <c r="AV29" s="63"/>
      <c r="AW29" s="35"/>
    </row>
    <row r="30" spans="1:49" ht="19.5" customHeight="1">
      <c r="A30" s="136"/>
      <c r="B30" s="178">
        <v>4</v>
      </c>
      <c r="C30" s="287"/>
      <c r="D30" s="289" t="str">
        <f>IFERROR(INDEX(NeRe_1!$C:$C,MATCH(C$10&amp;$B30,NeRe_1!$K:$K,0)),"")</f>
        <v>01: Beispielaufgabe 1</v>
      </c>
      <c r="E30" s="289"/>
      <c r="F30" s="286"/>
      <c r="G30" s="140"/>
      <c r="H30" s="141"/>
      <c r="I30" s="140"/>
      <c r="J30" s="287"/>
      <c r="K30" s="289" t="str">
        <f>IFERROR(INDEX(NeRe_1!$C:$C,MATCH(J$10&amp;$B30,NeRe_1!$K:$K,0)),"")</f>
        <v>Task 15</v>
      </c>
      <c r="L30" s="289"/>
      <c r="M30" s="286"/>
      <c r="N30" s="139"/>
      <c r="O30" s="141"/>
      <c r="P30" s="140"/>
      <c r="Q30" s="287"/>
      <c r="R30" s="289" t="str">
        <f>IFERROR(INDEX(NeRe_1!$C:$C,MATCH(Q$10&amp;$B30,NeRe_1!$K:$K,0)),"")</f>
        <v>Task 14</v>
      </c>
      <c r="S30" s="289"/>
      <c r="T30" s="286"/>
      <c r="U30" s="139"/>
      <c r="V30" s="141"/>
      <c r="W30" s="140"/>
      <c r="X30" s="287"/>
      <c r="Y30" s="289" t="str">
        <f>IFERROR(INDEX(NeRe_1!$C:$C,MATCH(X$10&amp;$B30,NeRe_1!$K:$K,0)),"")</f>
        <v>Task 16</v>
      </c>
      <c r="Z30" s="289"/>
      <c r="AA30" s="286"/>
      <c r="AB30" s="139"/>
      <c r="AC30" s="248"/>
      <c r="AD30" s="248"/>
      <c r="AE30" s="256"/>
      <c r="AF30" s="250"/>
      <c r="AG30" s="250"/>
      <c r="AH30" s="258"/>
      <c r="AI30" s="259"/>
      <c r="AJ30" s="248"/>
      <c r="AK30" s="248"/>
      <c r="AL30" s="256"/>
      <c r="AM30" s="250"/>
      <c r="AN30" s="250"/>
      <c r="AO30" s="258"/>
      <c r="AP30" s="259"/>
      <c r="AS30" s="63"/>
      <c r="AT30" s="63"/>
      <c r="AU30" s="63"/>
      <c r="AV30" s="63"/>
      <c r="AW30" s="35"/>
    </row>
    <row r="31" spans="1:49" ht="19.5" customHeight="1">
      <c r="A31" s="136"/>
      <c r="B31" s="178">
        <v>4</v>
      </c>
      <c r="C31" s="287"/>
      <c r="D31" s="289"/>
      <c r="E31" s="289"/>
      <c r="F31" s="286"/>
      <c r="G31" s="140"/>
      <c r="H31" s="141"/>
      <c r="I31" s="140"/>
      <c r="J31" s="287"/>
      <c r="K31" s="289"/>
      <c r="L31" s="289"/>
      <c r="M31" s="286"/>
      <c r="N31" s="139"/>
      <c r="O31" s="141"/>
      <c r="P31" s="140"/>
      <c r="Q31" s="287"/>
      <c r="R31" s="289"/>
      <c r="S31" s="289"/>
      <c r="T31" s="286"/>
      <c r="U31" s="139"/>
      <c r="V31" s="141"/>
      <c r="W31" s="140"/>
      <c r="X31" s="287"/>
      <c r="Y31" s="289"/>
      <c r="Z31" s="289"/>
      <c r="AA31" s="286"/>
      <c r="AB31" s="139"/>
      <c r="AC31" s="248"/>
      <c r="AD31" s="248"/>
      <c r="AE31" s="256"/>
      <c r="AF31" s="250"/>
      <c r="AG31" s="250"/>
      <c r="AH31" s="258"/>
      <c r="AI31" s="259"/>
      <c r="AJ31" s="248"/>
      <c r="AK31" s="248"/>
      <c r="AL31" s="256"/>
      <c r="AM31" s="250"/>
      <c r="AN31" s="250"/>
      <c r="AO31" s="258"/>
      <c r="AP31" s="259"/>
      <c r="AS31" s="126" t="s">
        <v>224</v>
      </c>
      <c r="AT31" s="176"/>
      <c r="AU31" s="176"/>
      <c r="AV31" s="63"/>
      <c r="AW31" s="35"/>
    </row>
    <row r="32" spans="1:49" ht="19.5" customHeight="1">
      <c r="A32" s="136"/>
      <c r="B32" s="178">
        <v>4</v>
      </c>
      <c r="C32" s="287"/>
      <c r="D32" s="151" t="str">
        <f>IF(D30="","",Formate!$J$91)</f>
        <v xml:space="preserve"> Zugewiesen an:</v>
      </c>
      <c r="E32" s="165" t="str">
        <f>IFERROR(INDEX(NeRe_1!$D:$D,MATCH(C$10&amp;$B32,NeRe_1!$K:$K,0)),"")</f>
        <v>Rita Lager</v>
      </c>
      <c r="F32" s="165"/>
      <c r="G32" s="140"/>
      <c r="H32" s="141"/>
      <c r="I32" s="140"/>
      <c r="J32" s="287"/>
      <c r="K32" s="151" t="str">
        <f>IF(K30="","",Formate!$J$91)</f>
        <v xml:space="preserve"> Zugewiesen an:</v>
      </c>
      <c r="L32" s="165" t="str">
        <f>IFERROR(INDEX(NeRe_1!$D:$D,MATCH(J$10&amp;$B32,NeRe_1!$K:$K,0)),"")</f>
        <v>Sarah Klein</v>
      </c>
      <c r="M32" s="165"/>
      <c r="N32" s="139"/>
      <c r="O32" s="141"/>
      <c r="P32" s="140"/>
      <c r="Q32" s="287"/>
      <c r="R32" s="151" t="str">
        <f>IF(R30="","",Formate!$J$91)</f>
        <v xml:space="preserve"> Zugewiesen an:</v>
      </c>
      <c r="S32" s="165" t="str">
        <f>IFERROR(INDEX(NeRe_1!$D:$D,MATCH(Q$10&amp;$B32,NeRe_1!$K:$K,0)),"")</f>
        <v>Jan Hammer</v>
      </c>
      <c r="T32" s="165"/>
      <c r="U32" s="139"/>
      <c r="V32" s="141"/>
      <c r="W32" s="140"/>
      <c r="X32" s="287"/>
      <c r="Y32" s="151" t="str">
        <f>IF(Y30="","",Formate!$J$91)</f>
        <v xml:space="preserve"> Zugewiesen an:</v>
      </c>
      <c r="Z32" s="165" t="str">
        <f>IFERROR(INDEX(NeRe_1!$D:$D,MATCH(X$10&amp;$B32,NeRe_1!$K:$K,0)),"")</f>
        <v>Heinz Müller</v>
      </c>
      <c r="AA32" s="165"/>
      <c r="AB32" s="139"/>
      <c r="AC32" s="248"/>
      <c r="AD32" s="248"/>
      <c r="AE32" s="256"/>
      <c r="AF32" s="249"/>
      <c r="AG32" s="250"/>
      <c r="AH32" s="250"/>
      <c r="AI32" s="259"/>
      <c r="AJ32" s="248"/>
      <c r="AK32" s="248"/>
      <c r="AL32" s="256"/>
      <c r="AM32" s="249"/>
      <c r="AN32" s="250"/>
      <c r="AO32" s="250"/>
      <c r="AP32" s="259"/>
      <c r="AS32" s="63"/>
      <c r="AT32" s="63"/>
      <c r="AU32" s="63"/>
      <c r="AV32" s="63"/>
      <c r="AW32" s="35"/>
    </row>
    <row r="33" spans="1:49" ht="19.5" customHeight="1">
      <c r="A33" s="136"/>
      <c r="B33" s="178">
        <v>4</v>
      </c>
      <c r="C33" s="287"/>
      <c r="D33" s="152" t="str">
        <f>IF(D30="","",Formate!$J$92)</f>
        <v xml:space="preserve"> Fälligkeitsdatum:</v>
      </c>
      <c r="E33" s="153">
        <f>IFERROR(INDEX(NeRe_1!$F:$F,MATCH(C$10&amp;$B33,NeRe_1!$K:$K,0)),"")</f>
        <v>44545</v>
      </c>
      <c r="F33" s="162" t="str">
        <f>IFERROR(IF(INDEX(NeRe_1!$H:$H,MATCH(C$10&amp;$B33,NeRe_1!$K:$K,0))="Ja",Emoji_uebf,""),"")</f>
        <v/>
      </c>
      <c r="G33" s="140"/>
      <c r="H33" s="141"/>
      <c r="I33" s="140"/>
      <c r="J33" s="287"/>
      <c r="K33" s="152" t="str">
        <f>IF(K30="","",Formate!$J$92)</f>
        <v xml:space="preserve"> Fälligkeitsdatum:</v>
      </c>
      <c r="L33" s="153">
        <f>IFERROR(INDEX(NeRe_1!$F:$F,MATCH(J$10&amp;$B33,NeRe_1!$K:$K,0)),"")</f>
        <v>44484</v>
      </c>
      <c r="M33" s="162" t="str">
        <f>IFERROR(IF(INDEX(NeRe_1!$H:$H,MATCH(J$10&amp;$B33,NeRe_1!$K:$K,0))="Ja",Emoji_uebf,""),"")</f>
        <v/>
      </c>
      <c r="N33" s="139"/>
      <c r="O33" s="141"/>
      <c r="P33" s="140"/>
      <c r="Q33" s="287"/>
      <c r="R33" s="152" t="str">
        <f>IF(R30="","",Formate!$J$92)</f>
        <v xml:space="preserve"> Fälligkeitsdatum:</v>
      </c>
      <c r="S33" s="153">
        <f>IFERROR(INDEX(NeRe_1!$F:$F,MATCH(Q$10&amp;$B33,NeRe_1!$K:$K,0)),"")</f>
        <v>44387</v>
      </c>
      <c r="T33" s="162" t="str">
        <f>IFERROR(IF(INDEX(NeRe_1!$H:$H,MATCH(Q$10&amp;$B33,NeRe_1!$K:$K,0))="Ja",Emoji_uebf,""),"")</f>
        <v/>
      </c>
      <c r="U33" s="139"/>
      <c r="V33" s="141"/>
      <c r="W33" s="140"/>
      <c r="X33" s="287"/>
      <c r="Y33" s="152" t="str">
        <f>IF(Y30="","",Formate!$J$92)</f>
        <v xml:space="preserve"> Fälligkeitsdatum:</v>
      </c>
      <c r="Z33" s="153">
        <f>IFERROR(INDEX(NeRe_1!$F:$F,MATCH(X$10&amp;$B33,NeRe_1!$K:$K,0)),"")</f>
        <v>44409</v>
      </c>
      <c r="AA33" s="162" t="str">
        <f>IFERROR(IF(INDEX(NeRe_1!$H:$H,MATCH(X$10&amp;$B33,NeRe_1!$K:$K,0))="Ja",Emoji_uebf,""),"")</f>
        <v>🏴</v>
      </c>
      <c r="AB33" s="139"/>
      <c r="AC33" s="248"/>
      <c r="AD33" s="248"/>
      <c r="AE33" s="256"/>
      <c r="AF33" s="251"/>
      <c r="AG33" s="252"/>
      <c r="AH33" s="253"/>
      <c r="AI33" s="259"/>
      <c r="AJ33" s="248"/>
      <c r="AK33" s="248"/>
      <c r="AL33" s="256"/>
      <c r="AM33" s="251"/>
      <c r="AN33" s="252"/>
      <c r="AO33" s="253"/>
      <c r="AP33" s="259"/>
      <c r="AS33" s="63"/>
      <c r="AT33" s="63"/>
      <c r="AU33" s="63"/>
      <c r="AV33" s="63"/>
      <c r="AW33" s="35"/>
    </row>
    <row r="34" spans="1:49" ht="19.5" customHeight="1">
      <c r="A34" s="136"/>
      <c r="B34" s="178">
        <v>4</v>
      </c>
      <c r="C34" s="288"/>
      <c r="D34" s="151" t="str">
        <f>IF(D30="","",Formate!$J$93)</f>
        <v xml:space="preserve"> Fortschritt:</v>
      </c>
      <c r="E34" s="155">
        <f>IFERROR(INDEX(NeRe_1!$G:$G,MATCH(C$10&amp;$B34,NeRe_1!$K:$K,0)),"")</f>
        <v>0.1</v>
      </c>
      <c r="F34" s="150"/>
      <c r="G34" s="136"/>
      <c r="H34" s="141"/>
      <c r="I34" s="138"/>
      <c r="J34" s="288"/>
      <c r="K34" s="151" t="str">
        <f>IF(K30="","",Formate!$J$93)</f>
        <v xml:space="preserve"> Fortschritt:</v>
      </c>
      <c r="L34" s="155">
        <f>IFERROR(INDEX(NeRe_1!$G:$G,MATCH(J$10&amp;$B34,NeRe_1!$K:$K,0)),"")</f>
        <v>0.25</v>
      </c>
      <c r="M34" s="150"/>
      <c r="N34" s="139"/>
      <c r="O34" s="141"/>
      <c r="P34" s="138"/>
      <c r="Q34" s="288"/>
      <c r="R34" s="151" t="str">
        <f>IF(R30="","",Formate!$J$93)</f>
        <v xml:space="preserve"> Fortschritt:</v>
      </c>
      <c r="S34" s="155">
        <f>IFERROR(INDEX(NeRe_1!$G:$G,MATCH(Q$10&amp;$B34,NeRe_1!$K:$K,0)),"")</f>
        <v>0.15</v>
      </c>
      <c r="T34" s="150"/>
      <c r="U34" s="139"/>
      <c r="V34" s="141"/>
      <c r="W34" s="138"/>
      <c r="X34" s="288"/>
      <c r="Y34" s="151" t="str">
        <f>IF(Y30="","",Formate!$J$93)</f>
        <v xml:space="preserve"> Fortschritt:</v>
      </c>
      <c r="Z34" s="155">
        <f>IFERROR(INDEX(NeRe_1!$G:$G,MATCH(X$10&amp;$B34,NeRe_1!$K:$K,0)),"")</f>
        <v>0.4</v>
      </c>
      <c r="AA34" s="150"/>
      <c r="AB34" s="139"/>
      <c r="AC34" s="248"/>
      <c r="AD34" s="138"/>
      <c r="AE34" s="136"/>
      <c r="AF34" s="249"/>
      <c r="AG34" s="155"/>
      <c r="AH34" s="254"/>
      <c r="AI34" s="259"/>
      <c r="AJ34" s="248"/>
      <c r="AK34" s="138"/>
      <c r="AL34" s="136"/>
      <c r="AM34" s="249"/>
      <c r="AN34" s="155"/>
      <c r="AO34" s="254"/>
      <c r="AP34" s="259"/>
      <c r="AS34" s="63"/>
      <c r="AT34" s="63"/>
      <c r="AU34" s="63"/>
      <c r="AV34" s="63"/>
      <c r="AW34" s="35"/>
    </row>
    <row r="35" spans="1:49" ht="19.5" customHeight="1">
      <c r="A35" s="136"/>
      <c r="B35" s="178">
        <v>4</v>
      </c>
      <c r="C35" s="179"/>
      <c r="D35" s="180" t="str">
        <f>IFERROR(INDEX(NeRe_1!$E:$E,MATCH(C$10&amp;$B35,NeRe_1!$K:$K,0)),"")</f>
        <v>Mittel</v>
      </c>
      <c r="E35" s="179"/>
      <c r="F35" s="181" t="str">
        <f>IF(E32="",0,E32)</f>
        <v>Rita Lager</v>
      </c>
      <c r="G35" s="179"/>
      <c r="H35" s="182"/>
      <c r="I35" s="183"/>
      <c r="J35" s="183"/>
      <c r="K35" s="180" t="str">
        <f>IFERROR(INDEX(NeRe_1!$E:$E,MATCH(J$10&amp;$B35,NeRe_1!$K:$K,0)),"")</f>
        <v>Hoch</v>
      </c>
      <c r="L35" s="184"/>
      <c r="M35" s="181" t="str">
        <f>IF(L32="",0,L32)</f>
        <v>Sarah Klein</v>
      </c>
      <c r="N35" s="185"/>
      <c r="O35" s="182"/>
      <c r="P35" s="183"/>
      <c r="Q35" s="183"/>
      <c r="R35" s="180" t="str">
        <f>IFERROR(INDEX(NeRe_1!$E:$E,MATCH(Q$10&amp;$B35,NeRe_1!$K:$K,0)),"")</f>
        <v>Niedrig</v>
      </c>
      <c r="S35" s="184"/>
      <c r="T35" s="181" t="str">
        <f>IF(S32="",0,S32)</f>
        <v>Jan Hammer</v>
      </c>
      <c r="U35" s="185"/>
      <c r="V35" s="182"/>
      <c r="W35" s="183"/>
      <c r="X35" s="183"/>
      <c r="Y35" s="180" t="str">
        <f>IFERROR(INDEX(NeRe_1!$E:$E,MATCH(X$10&amp;$B35,NeRe_1!$K:$K,0)),"")</f>
        <v>Niedrig</v>
      </c>
      <c r="Z35" s="184"/>
      <c r="AA35" s="181" t="str">
        <f>IF(Z32="",0,Z32)</f>
        <v>Heinz Müller</v>
      </c>
      <c r="AB35" s="185"/>
      <c r="AC35" s="179"/>
      <c r="AD35" s="183"/>
      <c r="AE35" s="183"/>
      <c r="AF35" s="180"/>
      <c r="AG35" s="179"/>
      <c r="AH35" s="255"/>
      <c r="AI35" s="260"/>
      <c r="AJ35" s="179"/>
      <c r="AK35" s="183"/>
      <c r="AL35" s="183"/>
      <c r="AM35" s="180"/>
      <c r="AN35" s="179"/>
      <c r="AO35" s="255"/>
      <c r="AP35" s="259"/>
      <c r="AS35" s="63"/>
      <c r="AT35" s="63"/>
      <c r="AU35" s="63"/>
      <c r="AV35" s="63"/>
      <c r="AW35" s="35"/>
    </row>
    <row r="36" spans="1:49" ht="19.5" customHeight="1">
      <c r="A36" s="136"/>
      <c r="B36" s="178"/>
      <c r="C36" s="247"/>
      <c r="D36" s="165"/>
      <c r="E36" s="165"/>
      <c r="F36" s="261"/>
      <c r="G36" s="248"/>
      <c r="H36" s="248"/>
      <c r="I36" s="248"/>
      <c r="J36" s="256"/>
      <c r="K36" s="250"/>
      <c r="L36" s="250"/>
      <c r="M36" s="258"/>
      <c r="N36" s="259"/>
      <c r="O36" s="248"/>
      <c r="P36" s="248"/>
      <c r="Q36" s="256"/>
      <c r="R36" s="250"/>
      <c r="S36" s="250"/>
      <c r="T36" s="258"/>
      <c r="U36" s="259"/>
      <c r="V36" s="248"/>
      <c r="W36" s="248"/>
      <c r="X36" s="256"/>
      <c r="Y36" s="250"/>
      <c r="Z36" s="250"/>
      <c r="AA36" s="258"/>
      <c r="AB36" s="259"/>
      <c r="AC36" s="248"/>
      <c r="AD36" s="248"/>
      <c r="AE36" s="256"/>
      <c r="AF36" s="250"/>
      <c r="AG36" s="250"/>
      <c r="AH36" s="258"/>
      <c r="AI36" s="259"/>
      <c r="AJ36" s="248"/>
      <c r="AK36" s="248"/>
      <c r="AL36" s="256"/>
      <c r="AM36" s="250"/>
      <c r="AN36" s="250"/>
      <c r="AO36" s="258"/>
      <c r="AP36" s="259"/>
      <c r="AS36" s="63"/>
      <c r="AT36" s="63"/>
      <c r="AU36" s="63"/>
      <c r="AV36" s="63"/>
      <c r="AW36" s="35"/>
    </row>
    <row r="37" spans="1:49" ht="19.5" customHeight="1">
      <c r="A37" s="136"/>
      <c r="B37" s="178"/>
      <c r="C37" s="247"/>
      <c r="D37" s="270" t="s">
        <v>265</v>
      </c>
      <c r="E37" s="165"/>
      <c r="F37" s="261"/>
      <c r="G37" s="248"/>
      <c r="H37" s="248"/>
      <c r="I37" s="248"/>
      <c r="J37" s="256"/>
      <c r="K37" s="250"/>
      <c r="L37" s="250"/>
      <c r="M37" s="258"/>
      <c r="N37" s="259"/>
      <c r="O37" s="248"/>
      <c r="P37" s="248"/>
      <c r="Q37" s="270" t="s">
        <v>265</v>
      </c>
      <c r="R37" s="250"/>
      <c r="S37" s="250"/>
      <c r="T37" s="258"/>
      <c r="U37" s="259"/>
      <c r="V37" s="248"/>
      <c r="W37" s="248"/>
      <c r="X37" s="256"/>
      <c r="Y37" s="250"/>
      <c r="Z37" s="250"/>
      <c r="AA37" s="258"/>
      <c r="AB37" s="259"/>
      <c r="AC37" s="248"/>
      <c r="AD37" s="248"/>
      <c r="AE37" s="256"/>
      <c r="AF37" s="250"/>
      <c r="AG37" s="250"/>
      <c r="AH37" s="258"/>
      <c r="AI37" s="259"/>
      <c r="AJ37" s="248"/>
      <c r="AK37" s="248"/>
      <c r="AL37" s="256"/>
      <c r="AM37" s="250"/>
      <c r="AN37" s="250"/>
      <c r="AO37" s="258"/>
      <c r="AP37" s="259"/>
      <c r="AS37" s="63"/>
      <c r="AT37" s="63"/>
      <c r="AU37" s="63"/>
      <c r="AV37" s="63"/>
      <c r="AW37" s="35"/>
    </row>
    <row r="38" spans="1:49" ht="18.7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row>
    <row r="39" spans="1:49" ht="18.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row>
    <row r="40" spans="1:49" ht="18.7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row>
    <row r="41" spans="1:49" ht="18.7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row>
    <row r="42" spans="1:49" ht="18.7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row>
    <row r="43" spans="1:49" ht="18.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row>
    <row r="44" spans="1:49" ht="18.7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row>
    <row r="45" spans="1:49" ht="18.7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row>
    <row r="46" spans="1:49" ht="18.7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row>
    <row r="47" spans="1:49" ht="18.7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row>
    <row r="48" spans="1:49" ht="18.7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row>
    <row r="49" spans="1:42" ht="18.7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row>
    <row r="50" spans="1:42" ht="18.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row>
    <row r="51" spans="1:42" ht="18.7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row>
    <row r="52" spans="1:42" ht="18.75"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row>
    <row r="53" spans="1:42" ht="18.75"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row>
    <row r="54" spans="1:42" ht="18.75"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row>
    <row r="55" spans="1:42" ht="18.75"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row>
    <row r="56" spans="1:42" ht="18.75"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row>
    <row r="57" spans="1:42" ht="18.75"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row>
    <row r="58" spans="1:42" ht="18.75"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row>
    <row r="59" spans="1:42" ht="18.7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row>
    <row r="60" spans="1:42" ht="18.75"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row>
    <row r="61" spans="1:42" ht="18.7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row>
    <row r="62" spans="1:42" ht="18.75"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row>
    <row r="63" spans="1:42" ht="18.75"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row>
    <row r="64" spans="1:42" ht="18.75"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row>
    <row r="65" spans="1:42" ht="18.75"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row>
    <row r="66" spans="1:42" ht="18.7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row>
    <row r="67" spans="1:42" ht="18.75"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row>
    <row r="68" spans="1:42" ht="18.75"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row>
    <row r="69" spans="1:42" ht="18.75"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row>
    <row r="70" spans="1:42" ht="18.7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row>
    <row r="71" spans="1:42" ht="18.75"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row>
    <row r="72" spans="1:42" ht="18.75"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row>
    <row r="73" spans="1:42" ht="18.75"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row>
    <row r="74" spans="1:42" ht="18.75"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row>
    <row r="75" spans="1:42" ht="18.75"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row>
    <row r="76" spans="1:42" ht="18.75"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row>
    <row r="77" spans="1:42" ht="18.75"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row>
    <row r="78" spans="1:42" ht="18.75"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row>
    <row r="79" spans="1:42" ht="18.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row>
    <row r="80" spans="1:42" ht="18.75"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row>
    <row r="81" spans="1:42" ht="18.75"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row>
    <row r="82" spans="1:42" ht="18.75"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row>
    <row r="83" spans="1:42" ht="18.75"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row>
    <row r="84" spans="1:42" ht="18.75"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row>
    <row r="85" spans="1:42" ht="18.75"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row>
    <row r="86" spans="1:42" ht="18.75"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row>
    <row r="87" spans="1:42" ht="18.75"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row>
    <row r="88" spans="1:42" ht="18.7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row>
    <row r="89" spans="1:42" ht="18.75"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row>
    <row r="90" spans="1:42" ht="18.75"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row>
    <row r="91" spans="1:42" ht="18.75"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row>
    <row r="92" spans="1:42" ht="18.75"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row>
    <row r="93" spans="1:42" ht="18.75"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row>
    <row r="94" spans="1:42" ht="18.75"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row>
    <row r="95" spans="1:42" ht="18.75"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row>
    <row r="96" spans="1:42" ht="18.7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row>
    <row r="97" spans="1:42" ht="18.75"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row>
    <row r="98" spans="1:42" ht="18.75"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row>
    <row r="99" spans="1:42" ht="18.75"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row>
    <row r="100" spans="1:42" ht="18.7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row>
    <row r="101" spans="1:42" ht="18.7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row>
    <row r="102" spans="1:42" ht="18.7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row>
    <row r="103" spans="1:42" ht="18.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row>
    <row r="104" spans="1:42" ht="18.7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row>
    <row r="105" spans="1:42" ht="18.7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row>
    <row r="106" spans="1:42" ht="18.7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row>
    <row r="107" spans="1:42" ht="18.7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row>
    <row r="108" spans="1:42" ht="18.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row>
    <row r="109" spans="1:42" ht="18.7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row>
    <row r="110" spans="1:42" ht="18.7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row>
    <row r="111" spans="1:42" ht="18.7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row>
    <row r="112" spans="1:42" ht="18.7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row>
    <row r="113" spans="1:42" ht="18.7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row>
    <row r="114" spans="1:42" ht="18.7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row>
    <row r="115" spans="1:42" ht="18.7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row>
    <row r="116" spans="1:42" ht="18.7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row>
    <row r="117" spans="1:42" ht="18.7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row>
    <row r="118" spans="1:42" ht="18.7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row>
    <row r="119" spans="1:42" ht="18.7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row>
    <row r="120" spans="1:42" ht="18.7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row>
    <row r="121" spans="1:42" ht="18.7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row>
    <row r="122" spans="1:42" ht="18.7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row>
    <row r="123" spans="1:42" ht="18.7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row>
    <row r="124" spans="1:42" ht="18.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row>
    <row r="125" spans="1:42" ht="18.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row>
    <row r="126" spans="1:42" ht="18.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row>
    <row r="127" spans="1:42" ht="18.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row>
    <row r="128" spans="1:42" ht="18.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row>
    <row r="129" spans="1:42" ht="18.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row>
    <row r="130" spans="1:42" ht="18.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row>
    <row r="131" spans="1:42" ht="18.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row>
    <row r="132" spans="1:42" ht="18.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row>
    <row r="133" spans="1:42" ht="18.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row>
    <row r="134" spans="1:42" ht="18.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row>
    <row r="135" spans="1:42" ht="18.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row>
    <row r="136" spans="1:42" ht="18.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row>
    <row r="137" spans="1:42" ht="18.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row>
    <row r="138" spans="1:42" ht="18.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row>
    <row r="139" spans="1:42" ht="18.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row>
    <row r="140" spans="1:42" ht="18.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row>
    <row r="141" spans="1:42" ht="18.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row>
    <row r="142" spans="1:42" ht="18.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row>
    <row r="143" spans="1:42" ht="18.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row>
    <row r="144" spans="1:42" ht="18.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row>
    <row r="145" spans="1:42" ht="18.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row>
    <row r="146" spans="1:42" ht="18.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row>
    <row r="147" spans="1:42" ht="18.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row>
    <row r="148" spans="1:42" ht="18.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row>
    <row r="149" spans="1:42" ht="18.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row>
    <row r="150" spans="1:42" ht="18.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row>
    <row r="151" spans="1:42" ht="18.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row>
    <row r="152" spans="1:42" ht="18.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row>
    <row r="153" spans="1:42" ht="18.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row>
    <row r="154" spans="1:42" ht="18.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row>
    <row r="155" spans="1:42" ht="18.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row>
    <row r="156" spans="1:42" ht="18.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row>
    <row r="157" spans="1:42" ht="18.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row>
    <row r="158" spans="1:42" ht="18.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row>
    <row r="159" spans="1:42" ht="18.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row>
    <row r="160" spans="1:42" ht="18.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row>
    <row r="161" spans="1:42" ht="18.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row>
    <row r="162" spans="1:42" ht="18.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row>
    <row r="163" spans="1:42" ht="18.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1:42" ht="18.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row>
    <row r="165" spans="1:42" ht="18.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row>
    <row r="166" spans="1:42" ht="18.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row>
    <row r="167" spans="1:42" ht="18.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row>
    <row r="168" spans="1:42" ht="18.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row>
    <row r="169" spans="1:42" ht="18.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row>
    <row r="170" spans="1:42" ht="18.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row>
    <row r="171" spans="1:42" ht="18.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row>
    <row r="172" spans="1:42" ht="18.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row>
    <row r="173" spans="1:42" ht="18.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row>
    <row r="174" spans="1:42" ht="18.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row>
    <row r="175" spans="1:42" ht="18.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row>
    <row r="176" spans="1:42" ht="18.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row>
    <row r="177" spans="1:42" ht="18.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row>
    <row r="178" spans="1:42" ht="18.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row>
    <row r="179" spans="1:42" ht="18.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row>
    <row r="180" spans="1:42" ht="18.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row>
    <row r="181" spans="1:42" ht="18.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row>
    <row r="182" spans="1:42" ht="18.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row>
    <row r="183" spans="1:42" ht="18.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row>
    <row r="184" spans="1:42" ht="18.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row>
    <row r="185" spans="1:42" ht="18.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row>
    <row r="186" spans="1:42" ht="18.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row>
    <row r="187" spans="1:42" ht="18.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row>
    <row r="188" spans="1:42" ht="18.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row>
    <row r="189" spans="1:42" ht="18.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row>
    <row r="190" spans="1:42" ht="18.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row>
    <row r="191" spans="1:42" ht="18.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row>
    <row r="192" spans="1:42" ht="18.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row>
    <row r="193" spans="1:42" ht="18.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row>
    <row r="194" spans="1:42" ht="18.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row>
    <row r="195" spans="1:42" ht="18.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row>
    <row r="196" spans="1:42" ht="18.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8.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8.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8.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8.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8.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8.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8.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8.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8.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8.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8.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8.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8.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8.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8.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8.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8.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8.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8.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8.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8.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8.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8.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8.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8.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8.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8.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8.7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8.7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8.7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8.7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8.7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8.7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8.7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8.7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8.7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8.7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8.7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8.7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8.7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8.7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8.7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8.7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8.7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8.7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8.7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8.7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8.7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8.7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8.7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8.7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8.7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8.7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8.7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8.7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8.7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8.7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8.7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8.7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8.7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8.7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8.75"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8.75"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8.75"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8.75"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8.75"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8.75"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8.75"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8.75"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8.75"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8.75"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8.75"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8.75"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8.75"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8.75"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8.75"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8.75"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8.75"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8.75"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8.75"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8.75"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8.75"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8.75"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8.75"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8.75"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8.75"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8.75"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8.75"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8.75"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8.75"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8.75"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8.75"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sheetData>
  <sheetProtection algorithmName="SHA-512" hashValue="gcLqe6bI9c/Jr/Q3PbYSg6V3ZL9WtG9r/me0xNmB7oaGQVquZRTrjaXPZNbsmUBOfhuQLFUS1NyWyJDZJC3VWg==" saltValue="6mHwhjZMXHhPrfLmZ04a7w==" spinCount="100000" sheet="1" objects="1" scenarios="1"/>
  <mergeCells count="58">
    <mergeCell ref="D9:F9"/>
    <mergeCell ref="K9:M9"/>
    <mergeCell ref="R9:T9"/>
    <mergeCell ref="Y9:AA9"/>
    <mergeCell ref="X30:X34"/>
    <mergeCell ref="Y30:Z31"/>
    <mergeCell ref="AA30:AA31"/>
    <mergeCell ref="X10:AA10"/>
    <mergeCell ref="Q10:T10"/>
    <mergeCell ref="Q12:Q16"/>
    <mergeCell ref="R12:S13"/>
    <mergeCell ref="T12:T13"/>
    <mergeCell ref="M24:M25"/>
    <mergeCell ref="Q24:Q28"/>
    <mergeCell ref="R24:S25"/>
    <mergeCell ref="T24:T25"/>
    <mergeCell ref="AE10:AH10"/>
    <mergeCell ref="AL10:AO10"/>
    <mergeCell ref="C18:C22"/>
    <mergeCell ref="D18:E19"/>
    <mergeCell ref="F18:F19"/>
    <mergeCell ref="J18:J22"/>
    <mergeCell ref="K18:L19"/>
    <mergeCell ref="M18:M19"/>
    <mergeCell ref="C12:C16"/>
    <mergeCell ref="J12:J16"/>
    <mergeCell ref="C10:F10"/>
    <mergeCell ref="J10:M10"/>
    <mergeCell ref="D12:E13"/>
    <mergeCell ref="F12:F13"/>
    <mergeCell ref="K12:L13"/>
    <mergeCell ref="M12:M13"/>
    <mergeCell ref="AA12:AA13"/>
    <mergeCell ref="Q18:Q22"/>
    <mergeCell ref="R18:S19"/>
    <mergeCell ref="T18:T19"/>
    <mergeCell ref="X18:X22"/>
    <mergeCell ref="Y18:Z19"/>
    <mergeCell ref="AA18:AA19"/>
    <mergeCell ref="X12:X16"/>
    <mergeCell ref="K30:L31"/>
    <mergeCell ref="M30:M31"/>
    <mergeCell ref="Y12:Z13"/>
    <mergeCell ref="C30:C34"/>
    <mergeCell ref="D30:E31"/>
    <mergeCell ref="F30:F31"/>
    <mergeCell ref="Y24:Z25"/>
    <mergeCell ref="Q30:Q34"/>
    <mergeCell ref="R30:S31"/>
    <mergeCell ref="T30:T31"/>
    <mergeCell ref="J30:J34"/>
    <mergeCell ref="AA24:AA25"/>
    <mergeCell ref="C24:C28"/>
    <mergeCell ref="D24:E25"/>
    <mergeCell ref="F24:F25"/>
    <mergeCell ref="J24:J28"/>
    <mergeCell ref="K24:L25"/>
    <mergeCell ref="X24:X28"/>
  </mergeCells>
  <phoneticPr fontId="75" type="noConversion"/>
  <conditionalFormatting sqref="D14:F15 D12">
    <cfRule type="expression" dxfId="387" priority="3844">
      <formula>$D$12&lt;&gt;""</formula>
    </cfRule>
  </conditionalFormatting>
  <conditionalFormatting sqref="F12:F13">
    <cfRule type="expression" dxfId="386" priority="3843">
      <formula>D$12&lt;&gt;""</formula>
    </cfRule>
  </conditionalFormatting>
  <conditionalFormatting sqref="L14:M14 K12 L15">
    <cfRule type="expression" dxfId="385" priority="3841">
      <formula>$K$12&lt;&gt;""</formula>
    </cfRule>
  </conditionalFormatting>
  <conditionalFormatting sqref="M12:M13">
    <cfRule type="expression" dxfId="384" priority="3840">
      <formula>K$12&lt;&gt;""</formula>
    </cfRule>
  </conditionalFormatting>
  <conditionalFormatting sqref="C10:F10">
    <cfRule type="expression" dxfId="383" priority="16">
      <formula>wip_ueb_1=1</formula>
    </cfRule>
    <cfRule type="expression" dxfId="382" priority="3837">
      <formula>$C$10=""</formula>
    </cfRule>
  </conditionalFormatting>
  <conditionalFormatting sqref="D16">
    <cfRule type="expression" dxfId="381" priority="3834">
      <formula>$D$12&lt;&gt;""</formula>
    </cfRule>
  </conditionalFormatting>
  <conditionalFormatting sqref="F16">
    <cfRule type="expression" dxfId="380" priority="3833">
      <formula>$D$12&lt;&gt;""</formula>
    </cfRule>
  </conditionalFormatting>
  <conditionalFormatting sqref="M16">
    <cfRule type="expression" dxfId="379" priority="3829">
      <formula>$K$12&lt;&gt;""</formula>
    </cfRule>
  </conditionalFormatting>
  <conditionalFormatting sqref="L16:L17">
    <cfRule type="dataBar" priority="3826">
      <dataBar>
        <cfvo type="num" val="0"/>
        <cfvo type="num" val="1"/>
        <color theme="6" tint="0.39997558519241921"/>
      </dataBar>
      <extLst>
        <ext xmlns:x14="http://schemas.microsoft.com/office/spreadsheetml/2009/9/main" uri="{B025F937-C7B1-47D3-B67F-A62EFF666E3E}">
          <x14:id>{D57EF55D-0F68-4BC1-9F62-44CABD4657DE}</x14:id>
        </ext>
      </extLst>
    </cfRule>
  </conditionalFormatting>
  <conditionalFormatting sqref="K14:K15">
    <cfRule type="expression" dxfId="378" priority="3825">
      <formula>$K$12&lt;&gt;""</formula>
    </cfRule>
  </conditionalFormatting>
  <conditionalFormatting sqref="K16">
    <cfRule type="expression" dxfId="377" priority="3824">
      <formula>$K$12&lt;&gt;""</formula>
    </cfRule>
  </conditionalFormatting>
  <conditionalFormatting sqref="M15">
    <cfRule type="expression" dxfId="376" priority="3823">
      <formula>$K$12&lt;&gt;""</formula>
    </cfRule>
  </conditionalFormatting>
  <conditionalFormatting sqref="E16">
    <cfRule type="dataBar" priority="3822">
      <dataBar>
        <cfvo type="num" val="0"/>
        <cfvo type="num" val="1"/>
        <color theme="6" tint="0.39997558519241921"/>
      </dataBar>
      <extLst>
        <ext xmlns:x14="http://schemas.microsoft.com/office/spreadsheetml/2009/9/main" uri="{B025F937-C7B1-47D3-B67F-A62EFF666E3E}">
          <x14:id>{96A26A76-303E-4C28-91E3-427B4BBEE24D}</x14:id>
        </ext>
      </extLst>
    </cfRule>
  </conditionalFormatting>
  <conditionalFormatting sqref="D18:F21 D22 F22">
    <cfRule type="expression" dxfId="375" priority="3804">
      <formula>$D$18&lt;&gt;""</formula>
    </cfRule>
  </conditionalFormatting>
  <conditionalFormatting sqref="H10:H22 H24:H28">
    <cfRule type="expression" dxfId="374" priority="3796">
      <formula>$J$10=""</formula>
    </cfRule>
  </conditionalFormatting>
  <conditionalFormatting sqref="L22">
    <cfRule type="dataBar" priority="3794">
      <dataBar>
        <cfvo type="num" val="0"/>
        <cfvo type="num" val="1"/>
        <color theme="6" tint="0.39997558519241921"/>
      </dataBar>
      <extLst>
        <ext xmlns:x14="http://schemas.microsoft.com/office/spreadsheetml/2009/9/main" uri="{B025F937-C7B1-47D3-B67F-A62EFF666E3E}">
          <x14:id>{5FC5EFA9-79B7-4E53-8FEB-B8E0AC656F9B}</x14:id>
        </ext>
      </extLst>
    </cfRule>
  </conditionalFormatting>
  <conditionalFormatting sqref="K18:M21 K22 M22">
    <cfRule type="expression" dxfId="373" priority="3791">
      <formula>$K$18&lt;&gt;""</formula>
    </cfRule>
  </conditionalFormatting>
  <conditionalFormatting sqref="E22">
    <cfRule type="dataBar" priority="3790">
      <dataBar>
        <cfvo type="num" val="0"/>
        <cfvo type="num" val="1"/>
        <color theme="6" tint="0.39997558519241921"/>
      </dataBar>
      <extLst>
        <ext xmlns:x14="http://schemas.microsoft.com/office/spreadsheetml/2009/9/main" uri="{B025F937-C7B1-47D3-B67F-A62EFF666E3E}">
          <x14:id>{9E1A9037-CD20-4BEF-A371-726F0CD66FF1}</x14:id>
        </ext>
      </extLst>
    </cfRule>
  </conditionalFormatting>
  <conditionalFormatting sqref="J10:M10 Q10:T10 X10:AA10">
    <cfRule type="expression" dxfId="372" priority="3785">
      <formula>J10=""</formula>
    </cfRule>
  </conditionalFormatting>
  <conditionalFormatting sqref="O10:O22 O24:O28">
    <cfRule type="expression" dxfId="371" priority="3782">
      <formula>$Q$10=""</formula>
    </cfRule>
  </conditionalFormatting>
  <conditionalFormatting sqref="V10:V21">
    <cfRule type="expression" dxfId="370" priority="3781">
      <formula>$X$10=""</formula>
    </cfRule>
  </conditionalFormatting>
  <conditionalFormatting sqref="D24">
    <cfRule type="expression" dxfId="369" priority="3775">
      <formula>D24&lt;&gt;""</formula>
    </cfRule>
  </conditionalFormatting>
  <conditionalFormatting sqref="L28">
    <cfRule type="dataBar" priority="3772">
      <dataBar>
        <cfvo type="num" val="0"/>
        <cfvo type="num" val="1"/>
        <color theme="6" tint="0.39997558519241921"/>
      </dataBar>
      <extLst>
        <ext xmlns:x14="http://schemas.microsoft.com/office/spreadsheetml/2009/9/main" uri="{B025F937-C7B1-47D3-B67F-A62EFF666E3E}">
          <x14:id>{00FA7A51-D07F-41C5-B82E-E15AAFD3D6CC}</x14:id>
        </ext>
      </extLst>
    </cfRule>
  </conditionalFormatting>
  <conditionalFormatting sqref="E28">
    <cfRule type="dataBar" priority="3770">
      <dataBar>
        <cfvo type="num" val="0"/>
        <cfvo type="num" val="1"/>
        <color theme="6" tint="0.39997558519241921"/>
      </dataBar>
      <extLst>
        <ext xmlns:x14="http://schemas.microsoft.com/office/spreadsheetml/2009/9/main" uri="{B025F937-C7B1-47D3-B67F-A62EFF666E3E}">
          <x14:id>{FA6A6CE3-ADA5-41E9-B474-4B168C68D337}</x14:id>
        </ext>
      </extLst>
    </cfRule>
  </conditionalFormatting>
  <conditionalFormatting sqref="D26">
    <cfRule type="expression" dxfId="368" priority="3762">
      <formula>D24&lt;&gt;""</formula>
    </cfRule>
  </conditionalFormatting>
  <conditionalFormatting sqref="D27">
    <cfRule type="expression" dxfId="367" priority="3761">
      <formula>D24&lt;&gt;""</formula>
    </cfRule>
  </conditionalFormatting>
  <conditionalFormatting sqref="D28">
    <cfRule type="expression" dxfId="366" priority="3760">
      <formula>D24&lt;&gt;""</formula>
    </cfRule>
  </conditionalFormatting>
  <conditionalFormatting sqref="F24:F25">
    <cfRule type="expression" dxfId="365" priority="3759">
      <formula>D24&lt;&gt;""</formula>
    </cfRule>
  </conditionalFormatting>
  <conditionalFormatting sqref="E26">
    <cfRule type="expression" dxfId="364" priority="3758">
      <formula>D24&lt;&gt;""</formula>
    </cfRule>
  </conditionalFormatting>
  <conditionalFormatting sqref="E27">
    <cfRule type="expression" dxfId="363" priority="3757">
      <formula>D24&lt;&gt;""</formula>
    </cfRule>
  </conditionalFormatting>
  <conditionalFormatting sqref="F26">
    <cfRule type="expression" dxfId="362" priority="3756">
      <formula>D24&lt;&gt;""</formula>
    </cfRule>
  </conditionalFormatting>
  <conditionalFormatting sqref="F27">
    <cfRule type="expression" dxfId="361" priority="3755">
      <formula>D24&lt;&gt;""</formula>
    </cfRule>
  </conditionalFormatting>
  <conditionalFormatting sqref="F28">
    <cfRule type="expression" dxfId="360" priority="3754">
      <formula>D24&lt;&gt;""</formula>
    </cfRule>
  </conditionalFormatting>
  <conditionalFormatting sqref="K24">
    <cfRule type="expression" dxfId="359" priority="3753">
      <formula>K24&lt;&gt;""</formula>
    </cfRule>
  </conditionalFormatting>
  <conditionalFormatting sqref="M24:M25">
    <cfRule type="expression" dxfId="358" priority="3752">
      <formula>K24&lt;&gt;""</formula>
    </cfRule>
  </conditionalFormatting>
  <conditionalFormatting sqref="K26">
    <cfRule type="expression" dxfId="357" priority="3751">
      <formula>K24&lt;&gt;""</formula>
    </cfRule>
  </conditionalFormatting>
  <conditionalFormatting sqref="K27">
    <cfRule type="expression" dxfId="356" priority="3750">
      <formula>K24&lt;&gt;""</formula>
    </cfRule>
  </conditionalFormatting>
  <conditionalFormatting sqref="L26">
    <cfRule type="expression" dxfId="355" priority="3749">
      <formula>K24&lt;&gt;""</formula>
    </cfRule>
  </conditionalFormatting>
  <conditionalFormatting sqref="L27">
    <cfRule type="expression" dxfId="354" priority="3748">
      <formula>K24&lt;&gt;""</formula>
    </cfRule>
  </conditionalFormatting>
  <conditionalFormatting sqref="M26">
    <cfRule type="expression" dxfId="353" priority="3747">
      <formula>K24&lt;&gt;""</formula>
    </cfRule>
  </conditionalFormatting>
  <conditionalFormatting sqref="M27">
    <cfRule type="expression" dxfId="352" priority="3746">
      <formula>K24&lt;&gt;""</formula>
    </cfRule>
  </conditionalFormatting>
  <conditionalFormatting sqref="K28">
    <cfRule type="expression" dxfId="351" priority="3745">
      <formula>K24&lt;&gt;""</formula>
    </cfRule>
  </conditionalFormatting>
  <conditionalFormatting sqref="M28">
    <cfRule type="expression" dxfId="350" priority="3744">
      <formula>K24&lt;&gt;""</formula>
    </cfRule>
  </conditionalFormatting>
  <conditionalFormatting sqref="V22 V24:V28">
    <cfRule type="expression" dxfId="349" priority="3743">
      <formula>$X$10=""</formula>
    </cfRule>
  </conditionalFormatting>
  <conditionalFormatting sqref="S28">
    <cfRule type="dataBar" priority="3736">
      <dataBar>
        <cfvo type="num" val="0"/>
        <cfvo type="num" val="1"/>
        <color theme="6" tint="0.39997558519241921"/>
      </dataBar>
      <extLst>
        <ext xmlns:x14="http://schemas.microsoft.com/office/spreadsheetml/2009/9/main" uri="{B025F937-C7B1-47D3-B67F-A62EFF666E3E}">
          <x14:id>{2537EBC3-9E88-404F-94D5-AB74327F2B9F}</x14:id>
        </ext>
      </extLst>
    </cfRule>
  </conditionalFormatting>
  <conditionalFormatting sqref="R24">
    <cfRule type="expression" dxfId="348" priority="3734">
      <formula>R24&lt;&gt;""</formula>
    </cfRule>
  </conditionalFormatting>
  <conditionalFormatting sqref="T24:T25">
    <cfRule type="expression" dxfId="347" priority="3733">
      <formula>R24&lt;&gt;""</formula>
    </cfRule>
  </conditionalFormatting>
  <conditionalFormatting sqref="R26">
    <cfRule type="expression" dxfId="346" priority="3732">
      <formula>R24&lt;&gt;""</formula>
    </cfRule>
  </conditionalFormatting>
  <conditionalFormatting sqref="R27">
    <cfRule type="expression" dxfId="345" priority="3731">
      <formula>R24&lt;&gt;""</formula>
    </cfRule>
  </conditionalFormatting>
  <conditionalFormatting sqref="S26">
    <cfRule type="expression" dxfId="344" priority="3730">
      <formula>R24&lt;&gt;""</formula>
    </cfRule>
  </conditionalFormatting>
  <conditionalFormatting sqref="S27">
    <cfRule type="expression" dxfId="343" priority="3729">
      <formula>R24&lt;&gt;""</formula>
    </cfRule>
  </conditionalFormatting>
  <conditionalFormatting sqref="T26">
    <cfRule type="expression" dxfId="342" priority="3728">
      <formula>R24&lt;&gt;""</formula>
    </cfRule>
  </conditionalFormatting>
  <conditionalFormatting sqref="T27">
    <cfRule type="expression" dxfId="341" priority="3727">
      <formula>R24&lt;&gt;""</formula>
    </cfRule>
  </conditionalFormatting>
  <conditionalFormatting sqref="R28">
    <cfRule type="expression" dxfId="340" priority="3726">
      <formula>R24&lt;&gt;""</formula>
    </cfRule>
  </conditionalFormatting>
  <conditionalFormatting sqref="T28">
    <cfRule type="expression" dxfId="339" priority="3725">
      <formula>R24&lt;&gt;""</formula>
    </cfRule>
  </conditionalFormatting>
  <conditionalFormatting sqref="Z28">
    <cfRule type="dataBar" priority="3720">
      <dataBar>
        <cfvo type="num" val="0"/>
        <cfvo type="num" val="1"/>
        <color theme="6" tint="0.39997558519241921"/>
      </dataBar>
      <extLst>
        <ext xmlns:x14="http://schemas.microsoft.com/office/spreadsheetml/2009/9/main" uri="{B025F937-C7B1-47D3-B67F-A62EFF666E3E}">
          <x14:id>{685DFA41-273E-4D6E-883F-B1CFC2FDC508}</x14:id>
        </ext>
      </extLst>
    </cfRule>
  </conditionalFormatting>
  <conditionalFormatting sqref="Y24">
    <cfRule type="expression" dxfId="338" priority="3718">
      <formula>Y24&lt;&gt;""</formula>
    </cfRule>
  </conditionalFormatting>
  <conditionalFormatting sqref="AA24:AA25">
    <cfRule type="expression" dxfId="337" priority="3717">
      <formula>Y24&lt;&gt;""</formula>
    </cfRule>
  </conditionalFormatting>
  <conditionalFormatting sqref="Y26">
    <cfRule type="expression" dxfId="336" priority="3716">
      <formula>Y24&lt;&gt;""</formula>
    </cfRule>
  </conditionalFormatting>
  <conditionalFormatting sqref="Y27">
    <cfRule type="expression" dxfId="335" priority="3715">
      <formula>Y24&lt;&gt;""</formula>
    </cfRule>
  </conditionalFormatting>
  <conditionalFormatting sqref="Z26">
    <cfRule type="expression" dxfId="334" priority="3714">
      <formula>Y24&lt;&gt;""</formula>
    </cfRule>
  </conditionalFormatting>
  <conditionalFormatting sqref="Z27">
    <cfRule type="expression" dxfId="333" priority="3713">
      <formula>Y24&lt;&gt;""</formula>
    </cfRule>
  </conditionalFormatting>
  <conditionalFormatting sqref="AA26">
    <cfRule type="expression" dxfId="332" priority="3712">
      <formula>Y24&lt;&gt;""</formula>
    </cfRule>
  </conditionalFormatting>
  <conditionalFormatting sqref="AA27">
    <cfRule type="expression" dxfId="331" priority="3711">
      <formula>Y24&lt;&gt;""</formula>
    </cfRule>
  </conditionalFormatting>
  <conditionalFormatting sqref="Y28">
    <cfRule type="expression" dxfId="330" priority="3710">
      <formula>Y24&lt;&gt;""</formula>
    </cfRule>
  </conditionalFormatting>
  <conditionalFormatting sqref="AA28">
    <cfRule type="expression" dxfId="329" priority="3709">
      <formula>Y24&lt;&gt;""</formula>
    </cfRule>
  </conditionalFormatting>
  <conditionalFormatting sqref="S22">
    <cfRule type="dataBar" priority="3672">
      <dataBar>
        <cfvo type="num" val="0"/>
        <cfvo type="num" val="1"/>
        <color theme="6" tint="0.39997558519241921"/>
      </dataBar>
      <extLst>
        <ext xmlns:x14="http://schemas.microsoft.com/office/spreadsheetml/2009/9/main" uri="{B025F937-C7B1-47D3-B67F-A62EFF666E3E}">
          <x14:id>{600EE9A6-6E0C-4AD1-A287-E9C0C6F5DFC7}</x14:id>
        </ext>
      </extLst>
    </cfRule>
  </conditionalFormatting>
  <conditionalFormatting sqref="R18">
    <cfRule type="expression" dxfId="328" priority="3670">
      <formula>R18&lt;&gt;""</formula>
    </cfRule>
  </conditionalFormatting>
  <conditionalFormatting sqref="T18:T19">
    <cfRule type="expression" dxfId="327" priority="3669">
      <formula>R18&lt;&gt;""</formula>
    </cfRule>
  </conditionalFormatting>
  <conditionalFormatting sqref="R20">
    <cfRule type="expression" dxfId="326" priority="3668">
      <formula>R18&lt;&gt;""</formula>
    </cfRule>
  </conditionalFormatting>
  <conditionalFormatting sqref="R21">
    <cfRule type="expression" dxfId="325" priority="3667">
      <formula>R18&lt;&gt;""</formula>
    </cfRule>
  </conditionalFormatting>
  <conditionalFormatting sqref="S20">
    <cfRule type="expression" dxfId="324" priority="3666">
      <formula>R18&lt;&gt;""</formula>
    </cfRule>
  </conditionalFormatting>
  <conditionalFormatting sqref="S21">
    <cfRule type="expression" dxfId="323" priority="3665">
      <formula>R18&lt;&gt;""</formula>
    </cfRule>
  </conditionalFormatting>
  <conditionalFormatting sqref="T20">
    <cfRule type="expression" dxfId="322" priority="3664">
      <formula>R18&lt;&gt;""</formula>
    </cfRule>
  </conditionalFormatting>
  <conditionalFormatting sqref="T21">
    <cfRule type="expression" dxfId="321" priority="3663">
      <formula>R18&lt;&gt;""</formula>
    </cfRule>
  </conditionalFormatting>
  <conditionalFormatting sqref="R22">
    <cfRule type="expression" dxfId="320" priority="3662">
      <formula>R18&lt;&gt;""</formula>
    </cfRule>
  </conditionalFormatting>
  <conditionalFormatting sqref="T22">
    <cfRule type="expression" dxfId="319" priority="3661">
      <formula>R18&lt;&gt;""</formula>
    </cfRule>
  </conditionalFormatting>
  <conditionalFormatting sqref="S16:S17">
    <cfRule type="dataBar" priority="3656">
      <dataBar>
        <cfvo type="num" val="0"/>
        <cfvo type="num" val="1"/>
        <color theme="6" tint="0.39997558519241921"/>
      </dataBar>
      <extLst>
        <ext xmlns:x14="http://schemas.microsoft.com/office/spreadsheetml/2009/9/main" uri="{B025F937-C7B1-47D3-B67F-A62EFF666E3E}">
          <x14:id>{57F83480-646F-432F-B712-633254C427A0}</x14:id>
        </ext>
      </extLst>
    </cfRule>
  </conditionalFormatting>
  <conditionalFormatting sqref="R12">
    <cfRule type="expression" dxfId="318" priority="3654">
      <formula>R12&lt;&gt;""</formula>
    </cfRule>
  </conditionalFormatting>
  <conditionalFormatting sqref="T12:T13">
    <cfRule type="expression" dxfId="317" priority="3653">
      <formula>R12&lt;&gt;""</formula>
    </cfRule>
  </conditionalFormatting>
  <conditionalFormatting sqref="R14">
    <cfRule type="expression" dxfId="316" priority="3652">
      <formula>R12&lt;&gt;""</formula>
    </cfRule>
  </conditionalFormatting>
  <conditionalFormatting sqref="R15">
    <cfRule type="expression" dxfId="315" priority="3651">
      <formula>R12&lt;&gt;""</formula>
    </cfRule>
  </conditionalFormatting>
  <conditionalFormatting sqref="S14">
    <cfRule type="expression" dxfId="314" priority="3650">
      <formula>R12&lt;&gt;""</formula>
    </cfRule>
  </conditionalFormatting>
  <conditionalFormatting sqref="S15">
    <cfRule type="expression" dxfId="313" priority="3649">
      <formula>R12&lt;&gt;""</formula>
    </cfRule>
  </conditionalFormatting>
  <conditionalFormatting sqref="T14">
    <cfRule type="expression" dxfId="312" priority="3648">
      <formula>R12&lt;&gt;""</formula>
    </cfRule>
  </conditionalFormatting>
  <conditionalFormatting sqref="T15">
    <cfRule type="expression" dxfId="311" priority="3647">
      <formula>R12&lt;&gt;""</formula>
    </cfRule>
  </conditionalFormatting>
  <conditionalFormatting sqref="R16">
    <cfRule type="expression" dxfId="310" priority="3646">
      <formula>R12&lt;&gt;""</formula>
    </cfRule>
  </conditionalFormatting>
  <conditionalFormatting sqref="T16">
    <cfRule type="expression" dxfId="309" priority="3645">
      <formula>R12&lt;&gt;""</formula>
    </cfRule>
  </conditionalFormatting>
  <conditionalFormatting sqref="Z22">
    <cfRule type="dataBar" priority="3640">
      <dataBar>
        <cfvo type="num" val="0"/>
        <cfvo type="num" val="1"/>
        <color theme="6" tint="0.39997558519241921"/>
      </dataBar>
      <extLst>
        <ext xmlns:x14="http://schemas.microsoft.com/office/spreadsheetml/2009/9/main" uri="{B025F937-C7B1-47D3-B67F-A62EFF666E3E}">
          <x14:id>{A7AB61BE-9740-46EB-9650-618787A57F6A}</x14:id>
        </ext>
      </extLst>
    </cfRule>
  </conditionalFormatting>
  <conditionalFormatting sqref="Y18">
    <cfRule type="expression" dxfId="308" priority="3638">
      <formula>Y18&lt;&gt;""</formula>
    </cfRule>
  </conditionalFormatting>
  <conditionalFormatting sqref="AA18:AA19">
    <cfRule type="expression" dxfId="307" priority="3637">
      <formula>Y18&lt;&gt;""</formula>
    </cfRule>
  </conditionalFormatting>
  <conditionalFormatting sqref="Y20">
    <cfRule type="expression" dxfId="306" priority="3636">
      <formula>Y18&lt;&gt;""</formula>
    </cfRule>
  </conditionalFormatting>
  <conditionalFormatting sqref="Y21">
    <cfRule type="expression" dxfId="305" priority="3635">
      <formula>Y18&lt;&gt;""</formula>
    </cfRule>
  </conditionalFormatting>
  <conditionalFormatting sqref="Z20">
    <cfRule type="expression" dxfId="304" priority="3634">
      <formula>Y18&lt;&gt;""</formula>
    </cfRule>
  </conditionalFormatting>
  <conditionalFormatting sqref="Z21">
    <cfRule type="expression" dxfId="303" priority="3633">
      <formula>Y18&lt;&gt;""</formula>
    </cfRule>
  </conditionalFormatting>
  <conditionalFormatting sqref="AA20">
    <cfRule type="expression" dxfId="302" priority="3632">
      <formula>Y18&lt;&gt;""</formula>
    </cfRule>
  </conditionalFormatting>
  <conditionalFormatting sqref="AA21">
    <cfRule type="expression" dxfId="301" priority="3631">
      <formula>Y18&lt;&gt;""</formula>
    </cfRule>
  </conditionalFormatting>
  <conditionalFormatting sqref="Y22">
    <cfRule type="expression" dxfId="300" priority="3630">
      <formula>Y18&lt;&gt;""</formula>
    </cfRule>
  </conditionalFormatting>
  <conditionalFormatting sqref="AA22">
    <cfRule type="expression" dxfId="299" priority="3629">
      <formula>Y18&lt;&gt;""</formula>
    </cfRule>
  </conditionalFormatting>
  <conditionalFormatting sqref="Z16:Z17">
    <cfRule type="dataBar" priority="3624">
      <dataBar>
        <cfvo type="num" val="0"/>
        <cfvo type="num" val="1"/>
        <color theme="6" tint="0.39997558519241921"/>
      </dataBar>
      <extLst>
        <ext xmlns:x14="http://schemas.microsoft.com/office/spreadsheetml/2009/9/main" uri="{B025F937-C7B1-47D3-B67F-A62EFF666E3E}">
          <x14:id>{BB7CDCD9-1DE1-414E-BF85-68B659523A09}</x14:id>
        </ext>
      </extLst>
    </cfRule>
  </conditionalFormatting>
  <conditionalFormatting sqref="Y12">
    <cfRule type="expression" dxfId="298" priority="3622">
      <formula>Y12&lt;&gt;""</formula>
    </cfRule>
  </conditionalFormatting>
  <conditionalFormatting sqref="AA12:AA13">
    <cfRule type="expression" dxfId="297" priority="3621">
      <formula>Y12&lt;&gt;""</formula>
    </cfRule>
  </conditionalFormatting>
  <conditionalFormatting sqref="Y14">
    <cfRule type="expression" dxfId="296" priority="3620">
      <formula>Y12&lt;&gt;""</formula>
    </cfRule>
  </conditionalFormatting>
  <conditionalFormatting sqref="Y15">
    <cfRule type="expression" dxfId="295" priority="3619">
      <formula>Y12&lt;&gt;""</formula>
    </cfRule>
  </conditionalFormatting>
  <conditionalFormatting sqref="Z14">
    <cfRule type="expression" dxfId="294" priority="3618">
      <formula>Y12&lt;&gt;""</formula>
    </cfRule>
  </conditionalFormatting>
  <conditionalFormatting sqref="Z15">
    <cfRule type="expression" dxfId="293" priority="3617">
      <formula>Y12&lt;&gt;""</formula>
    </cfRule>
  </conditionalFormatting>
  <conditionalFormatting sqref="AA14">
    <cfRule type="expression" dxfId="292" priority="3616">
      <formula>Y12&lt;&gt;""</formula>
    </cfRule>
  </conditionalFormatting>
  <conditionalFormatting sqref="AA15">
    <cfRule type="expression" dxfId="291" priority="3615">
      <formula>Y12&lt;&gt;""</formula>
    </cfRule>
  </conditionalFormatting>
  <conditionalFormatting sqref="Y16">
    <cfRule type="expression" dxfId="290" priority="3614">
      <formula>Y12&lt;&gt;""</formula>
    </cfRule>
  </conditionalFormatting>
  <conditionalFormatting sqref="AA16">
    <cfRule type="expression" dxfId="289" priority="3613">
      <formula>Y12&lt;&gt;""</formula>
    </cfRule>
  </conditionalFormatting>
  <conditionalFormatting sqref="H30:H34">
    <cfRule type="expression" dxfId="288" priority="3541">
      <formula>$J$10=""</formula>
    </cfRule>
  </conditionalFormatting>
  <conditionalFormatting sqref="D30">
    <cfRule type="expression" dxfId="287" priority="3537">
      <formula>D30&lt;&gt;""</formula>
    </cfRule>
  </conditionalFormatting>
  <conditionalFormatting sqref="E34">
    <cfRule type="dataBar" priority="3536">
      <dataBar>
        <cfvo type="num" val="0"/>
        <cfvo type="num" val="1"/>
        <color theme="6" tint="0.39997558519241921"/>
      </dataBar>
      <extLst>
        <ext xmlns:x14="http://schemas.microsoft.com/office/spreadsheetml/2009/9/main" uri="{B025F937-C7B1-47D3-B67F-A62EFF666E3E}">
          <x14:id>{7179EAC3-A84C-4CCF-AA44-BBB65E5F12C6}</x14:id>
        </ext>
      </extLst>
    </cfRule>
  </conditionalFormatting>
  <conditionalFormatting sqref="D32">
    <cfRule type="expression" dxfId="286" priority="3535">
      <formula>D30&lt;&gt;""</formula>
    </cfRule>
  </conditionalFormatting>
  <conditionalFormatting sqref="D33">
    <cfRule type="expression" dxfId="285" priority="3534">
      <formula>D30&lt;&gt;""</formula>
    </cfRule>
  </conditionalFormatting>
  <conditionalFormatting sqref="D34">
    <cfRule type="expression" dxfId="284" priority="3533">
      <formula>D30&lt;&gt;""</formula>
    </cfRule>
  </conditionalFormatting>
  <conditionalFormatting sqref="F30:F31">
    <cfRule type="expression" dxfId="283" priority="3532">
      <formula>D30&lt;&gt;""</formula>
    </cfRule>
  </conditionalFormatting>
  <conditionalFormatting sqref="E32">
    <cfRule type="expression" dxfId="282" priority="3531">
      <formula>D30&lt;&gt;""</formula>
    </cfRule>
  </conditionalFormatting>
  <conditionalFormatting sqref="E33">
    <cfRule type="expression" dxfId="281" priority="3530">
      <formula>D30&lt;&gt;""</formula>
    </cfRule>
  </conditionalFormatting>
  <conditionalFormatting sqref="F32">
    <cfRule type="expression" dxfId="280" priority="3529">
      <formula>D30&lt;&gt;""</formula>
    </cfRule>
  </conditionalFormatting>
  <conditionalFormatting sqref="F33">
    <cfRule type="expression" dxfId="279" priority="3528">
      <formula>D30&lt;&gt;""</formula>
    </cfRule>
  </conditionalFormatting>
  <conditionalFormatting sqref="F34">
    <cfRule type="expression" dxfId="278" priority="3527">
      <formula>D30&lt;&gt;""</formula>
    </cfRule>
  </conditionalFormatting>
  <conditionalFormatting sqref="O30:O34">
    <cfRule type="expression" dxfId="277" priority="2972">
      <formula>$Q$10=""</formula>
    </cfRule>
  </conditionalFormatting>
  <conditionalFormatting sqref="L34">
    <cfRule type="dataBar" priority="2971">
      <dataBar>
        <cfvo type="num" val="0"/>
        <cfvo type="num" val="1"/>
        <color theme="6" tint="0.39997558519241921"/>
      </dataBar>
      <extLst>
        <ext xmlns:x14="http://schemas.microsoft.com/office/spreadsheetml/2009/9/main" uri="{B025F937-C7B1-47D3-B67F-A62EFF666E3E}">
          <x14:id>{638E673D-0E27-495C-B9D7-DEB81C3CCC71}</x14:id>
        </ext>
      </extLst>
    </cfRule>
  </conditionalFormatting>
  <conditionalFormatting sqref="K30">
    <cfRule type="expression" dxfId="276" priority="2970">
      <formula>K30&lt;&gt;""</formula>
    </cfRule>
  </conditionalFormatting>
  <conditionalFormatting sqref="M30:M31">
    <cfRule type="expression" dxfId="275" priority="2969">
      <formula>K30&lt;&gt;""</formula>
    </cfRule>
  </conditionalFormatting>
  <conditionalFormatting sqref="K32">
    <cfRule type="expression" dxfId="274" priority="2968">
      <formula>K30&lt;&gt;""</formula>
    </cfRule>
  </conditionalFormatting>
  <conditionalFormatting sqref="K33">
    <cfRule type="expression" dxfId="273" priority="2967">
      <formula>K30&lt;&gt;""</formula>
    </cfRule>
  </conditionalFormatting>
  <conditionalFormatting sqref="L32">
    <cfRule type="expression" dxfId="272" priority="2966">
      <formula>K30&lt;&gt;""</formula>
    </cfRule>
  </conditionalFormatting>
  <conditionalFormatting sqref="L33">
    <cfRule type="expression" dxfId="271" priority="2965">
      <formula>K30&lt;&gt;""</formula>
    </cfRule>
  </conditionalFormatting>
  <conditionalFormatting sqref="M32">
    <cfRule type="expression" dxfId="270" priority="2964">
      <formula>K30&lt;&gt;""</formula>
    </cfRule>
  </conditionalFormatting>
  <conditionalFormatting sqref="M33">
    <cfRule type="expression" dxfId="269" priority="2963">
      <formula>K30&lt;&gt;""</formula>
    </cfRule>
  </conditionalFormatting>
  <conditionalFormatting sqref="K34">
    <cfRule type="expression" dxfId="268" priority="2962">
      <formula>K30&lt;&gt;""</formula>
    </cfRule>
  </conditionalFormatting>
  <conditionalFormatting sqref="M34">
    <cfRule type="expression" dxfId="267" priority="2961">
      <formula>K30&lt;&gt;""</formula>
    </cfRule>
  </conditionalFormatting>
  <conditionalFormatting sqref="V30:V34">
    <cfRule type="expression" dxfId="266" priority="2434">
      <formula>$X$10=""</formula>
    </cfRule>
  </conditionalFormatting>
  <conditionalFormatting sqref="S34">
    <cfRule type="dataBar" priority="2431">
      <dataBar>
        <cfvo type="num" val="0"/>
        <cfvo type="num" val="1"/>
        <color theme="6" tint="0.39997558519241921"/>
      </dataBar>
      <extLst>
        <ext xmlns:x14="http://schemas.microsoft.com/office/spreadsheetml/2009/9/main" uri="{B025F937-C7B1-47D3-B67F-A62EFF666E3E}">
          <x14:id>{32C11EE5-AF74-4F77-96DC-3445C21336BE}</x14:id>
        </ext>
      </extLst>
    </cfRule>
  </conditionalFormatting>
  <conditionalFormatting sqref="R30">
    <cfRule type="expression" dxfId="265" priority="2430">
      <formula>R30&lt;&gt;""</formula>
    </cfRule>
  </conditionalFormatting>
  <conditionalFormatting sqref="T30:T31">
    <cfRule type="expression" dxfId="264" priority="2429">
      <formula>R30&lt;&gt;""</formula>
    </cfRule>
  </conditionalFormatting>
  <conditionalFormatting sqref="R32">
    <cfRule type="expression" dxfId="263" priority="2428">
      <formula>R30&lt;&gt;""</formula>
    </cfRule>
  </conditionalFormatting>
  <conditionalFormatting sqref="R33">
    <cfRule type="expression" dxfId="262" priority="2427">
      <formula>R30&lt;&gt;""</formula>
    </cfRule>
  </conditionalFormatting>
  <conditionalFormatting sqref="S32">
    <cfRule type="expression" dxfId="261" priority="2426">
      <formula>R30&lt;&gt;""</formula>
    </cfRule>
  </conditionalFormatting>
  <conditionalFormatting sqref="S33">
    <cfRule type="expression" dxfId="260" priority="2425">
      <formula>R30&lt;&gt;""</formula>
    </cfRule>
  </conditionalFormatting>
  <conditionalFormatting sqref="T32">
    <cfRule type="expression" dxfId="259" priority="2424">
      <formula>R30&lt;&gt;""</formula>
    </cfRule>
  </conditionalFormatting>
  <conditionalFormatting sqref="T33">
    <cfRule type="expression" dxfId="258" priority="2423">
      <formula>R30&lt;&gt;""</formula>
    </cfRule>
  </conditionalFormatting>
  <conditionalFormatting sqref="R34">
    <cfRule type="expression" dxfId="257" priority="2422">
      <formula>R30&lt;&gt;""</formula>
    </cfRule>
  </conditionalFormatting>
  <conditionalFormatting sqref="T34">
    <cfRule type="expression" dxfId="256" priority="2421">
      <formula>R30&lt;&gt;""</formula>
    </cfRule>
  </conditionalFormatting>
  <conditionalFormatting sqref="Z34">
    <cfRule type="dataBar" priority="1891">
      <dataBar>
        <cfvo type="num" val="0"/>
        <cfvo type="num" val="1"/>
        <color theme="6" tint="0.39997558519241921"/>
      </dataBar>
      <extLst>
        <ext xmlns:x14="http://schemas.microsoft.com/office/spreadsheetml/2009/9/main" uri="{B025F937-C7B1-47D3-B67F-A62EFF666E3E}">
          <x14:id>{92B79CE6-867B-4097-AF44-5E944064A934}</x14:id>
        </ext>
      </extLst>
    </cfRule>
  </conditionalFormatting>
  <conditionalFormatting sqref="Y30">
    <cfRule type="expression" dxfId="255" priority="1890">
      <formula>Y30&lt;&gt;""</formula>
    </cfRule>
  </conditionalFormatting>
  <conditionalFormatting sqref="AA30:AA31">
    <cfRule type="expression" dxfId="254" priority="1889">
      <formula>Y30&lt;&gt;""</formula>
    </cfRule>
  </conditionalFormatting>
  <conditionalFormatting sqref="Y32">
    <cfRule type="expression" dxfId="253" priority="1888">
      <formula>Y30&lt;&gt;""</formula>
    </cfRule>
  </conditionalFormatting>
  <conditionalFormatting sqref="Y33">
    <cfRule type="expression" dxfId="252" priority="1887">
      <formula>Y30&lt;&gt;""</formula>
    </cfRule>
  </conditionalFormatting>
  <conditionalFormatting sqref="Z32">
    <cfRule type="expression" dxfId="251" priority="1886">
      <formula>Y30&lt;&gt;""</formula>
    </cfRule>
  </conditionalFormatting>
  <conditionalFormatting sqref="Z33">
    <cfRule type="expression" dxfId="250" priority="1885">
      <formula>Y30&lt;&gt;""</formula>
    </cfRule>
  </conditionalFormatting>
  <conditionalFormatting sqref="AA32">
    <cfRule type="expression" dxfId="249" priority="1884">
      <formula>Y30&lt;&gt;""</formula>
    </cfRule>
  </conditionalFormatting>
  <conditionalFormatting sqref="AA33">
    <cfRule type="expression" dxfId="248" priority="1883">
      <formula>Y30&lt;&gt;""</formula>
    </cfRule>
  </conditionalFormatting>
  <conditionalFormatting sqref="Y34">
    <cfRule type="expression" dxfId="247" priority="1882">
      <formula>Y30&lt;&gt;""</formula>
    </cfRule>
  </conditionalFormatting>
  <conditionalFormatting sqref="AA34">
    <cfRule type="expression" dxfId="246" priority="1881">
      <formula>Y30&lt;&gt;""</formula>
    </cfRule>
  </conditionalFormatting>
  <conditionalFormatting sqref="L23">
    <cfRule type="dataBar" priority="307">
      <dataBar>
        <cfvo type="num" val="0"/>
        <cfvo type="num" val="1"/>
        <color theme="6" tint="0.39997558519241921"/>
      </dataBar>
      <extLst>
        <ext xmlns:x14="http://schemas.microsoft.com/office/spreadsheetml/2009/9/main" uri="{B025F937-C7B1-47D3-B67F-A62EFF666E3E}">
          <x14:id>{A9B403A1-E147-43EA-BFEB-85E76BD38F8C}</x14:id>
        </ext>
      </extLst>
    </cfRule>
  </conditionalFormatting>
  <conditionalFormatting sqref="H23">
    <cfRule type="expression" dxfId="245" priority="306">
      <formula>$J$10=""</formula>
    </cfRule>
  </conditionalFormatting>
  <conditionalFormatting sqref="O23">
    <cfRule type="expression" dxfId="244" priority="305">
      <formula>$Q$10=""</formula>
    </cfRule>
  </conditionalFormatting>
  <conditionalFormatting sqref="V23">
    <cfRule type="expression" dxfId="243" priority="304">
      <formula>$X$10=""</formula>
    </cfRule>
  </conditionalFormatting>
  <conditionalFormatting sqref="S23">
    <cfRule type="dataBar" priority="301">
      <dataBar>
        <cfvo type="num" val="0"/>
        <cfvo type="num" val="1"/>
        <color theme="6" tint="0.39997558519241921"/>
      </dataBar>
      <extLst>
        <ext xmlns:x14="http://schemas.microsoft.com/office/spreadsheetml/2009/9/main" uri="{B025F937-C7B1-47D3-B67F-A62EFF666E3E}">
          <x14:id>{3D9ED3C1-93B2-4A45-801F-9E2AAE1D0D9D}</x14:id>
        </ext>
      </extLst>
    </cfRule>
  </conditionalFormatting>
  <conditionalFormatting sqref="Z23">
    <cfRule type="dataBar" priority="300">
      <dataBar>
        <cfvo type="num" val="0"/>
        <cfvo type="num" val="1"/>
        <color theme="6" tint="0.39997558519241921"/>
      </dataBar>
      <extLst>
        <ext xmlns:x14="http://schemas.microsoft.com/office/spreadsheetml/2009/9/main" uri="{B025F937-C7B1-47D3-B67F-A62EFF666E3E}">
          <x14:id>{F027F1C9-47F2-408C-8787-C52298E88DDE}</x14:id>
        </ext>
      </extLst>
    </cfRule>
  </conditionalFormatting>
  <conditionalFormatting sqref="L29">
    <cfRule type="dataBar" priority="297">
      <dataBar>
        <cfvo type="num" val="0"/>
        <cfvo type="num" val="1"/>
        <color theme="6" tint="0.39997558519241921"/>
      </dataBar>
      <extLst>
        <ext xmlns:x14="http://schemas.microsoft.com/office/spreadsheetml/2009/9/main" uri="{B025F937-C7B1-47D3-B67F-A62EFF666E3E}">
          <x14:id>{AB5DCF8B-9B56-4F9D-A63F-E2E17131B1D7}</x14:id>
        </ext>
      </extLst>
    </cfRule>
  </conditionalFormatting>
  <conditionalFormatting sqref="H29">
    <cfRule type="expression" dxfId="242" priority="296">
      <formula>$J$10=""</formula>
    </cfRule>
  </conditionalFormatting>
  <conditionalFormatting sqref="O29">
    <cfRule type="expression" dxfId="241" priority="295">
      <formula>$Q$10=""</formula>
    </cfRule>
  </conditionalFormatting>
  <conditionalFormatting sqref="V29">
    <cfRule type="expression" dxfId="240" priority="294">
      <formula>$X$10=""</formula>
    </cfRule>
  </conditionalFormatting>
  <conditionalFormatting sqref="S29">
    <cfRule type="dataBar" priority="291">
      <dataBar>
        <cfvo type="num" val="0"/>
        <cfvo type="num" val="1"/>
        <color theme="6" tint="0.39997558519241921"/>
      </dataBar>
      <extLst>
        <ext xmlns:x14="http://schemas.microsoft.com/office/spreadsheetml/2009/9/main" uri="{B025F937-C7B1-47D3-B67F-A62EFF666E3E}">
          <x14:id>{57E95BCB-90B5-4322-B867-DFEDF3B224C0}</x14:id>
        </ext>
      </extLst>
    </cfRule>
  </conditionalFormatting>
  <conditionalFormatting sqref="Z29">
    <cfRule type="dataBar" priority="290">
      <dataBar>
        <cfvo type="num" val="0"/>
        <cfvo type="num" val="1"/>
        <color theme="6" tint="0.39997558519241921"/>
      </dataBar>
      <extLst>
        <ext xmlns:x14="http://schemas.microsoft.com/office/spreadsheetml/2009/9/main" uri="{B025F937-C7B1-47D3-B67F-A62EFF666E3E}">
          <x14:id>{C95F715F-5124-45B6-A7A2-039F7DE642EE}</x14:id>
        </ext>
      </extLst>
    </cfRule>
  </conditionalFormatting>
  <conditionalFormatting sqref="L35">
    <cfRule type="dataBar" priority="287">
      <dataBar>
        <cfvo type="num" val="0"/>
        <cfvo type="num" val="1"/>
        <color theme="6" tint="0.39997558519241921"/>
      </dataBar>
      <extLst>
        <ext xmlns:x14="http://schemas.microsoft.com/office/spreadsheetml/2009/9/main" uri="{B025F937-C7B1-47D3-B67F-A62EFF666E3E}">
          <x14:id>{01C60CFC-0AD6-4BB4-BF74-D06706ADAAEF}</x14:id>
        </ext>
      </extLst>
    </cfRule>
  </conditionalFormatting>
  <conditionalFormatting sqref="H35">
    <cfRule type="expression" dxfId="239" priority="286">
      <formula>$J$10=""</formula>
    </cfRule>
  </conditionalFormatting>
  <conditionalFormatting sqref="O35">
    <cfRule type="expression" dxfId="238" priority="285">
      <formula>$Q$10=""</formula>
    </cfRule>
  </conditionalFormatting>
  <conditionalFormatting sqref="V35">
    <cfRule type="expression" dxfId="237" priority="284">
      <formula>$X$10=""</formula>
    </cfRule>
  </conditionalFormatting>
  <conditionalFormatting sqref="S35">
    <cfRule type="dataBar" priority="281">
      <dataBar>
        <cfvo type="num" val="0"/>
        <cfvo type="num" val="1"/>
        <color theme="6" tint="0.39997558519241921"/>
      </dataBar>
      <extLst>
        <ext xmlns:x14="http://schemas.microsoft.com/office/spreadsheetml/2009/9/main" uri="{B025F937-C7B1-47D3-B67F-A62EFF666E3E}">
          <x14:id>{D48074A2-2FF4-4ADF-9729-20A184C232D6}</x14:id>
        </ext>
      </extLst>
    </cfRule>
  </conditionalFormatting>
  <conditionalFormatting sqref="Z35">
    <cfRule type="dataBar" priority="280">
      <dataBar>
        <cfvo type="num" val="0"/>
        <cfvo type="num" val="1"/>
        <color theme="6" tint="0.39997558519241921"/>
      </dataBar>
      <extLst>
        <ext xmlns:x14="http://schemas.microsoft.com/office/spreadsheetml/2009/9/main" uri="{B025F937-C7B1-47D3-B67F-A62EFF666E3E}">
          <x14:id>{E7875650-280D-4946-9E5D-C99A5D315284}</x14:id>
        </ext>
      </extLst>
    </cfRule>
  </conditionalFormatting>
  <conditionalFormatting sqref="D9">
    <cfRule type="expression" dxfId="236" priority="15">
      <formula>wip_ueb_1=1</formula>
    </cfRule>
  </conditionalFormatting>
  <conditionalFormatting sqref="R9">
    <cfRule type="expression" dxfId="235" priority="14">
      <formula>wip_ueb_3=1</formula>
    </cfRule>
  </conditionalFormatting>
  <conditionalFormatting sqref="Y9">
    <cfRule type="expression" dxfId="234" priority="13">
      <formula>wip_ueb_4=1</formula>
    </cfRule>
  </conditionalFormatting>
  <conditionalFormatting sqref="K9:M9">
    <cfRule type="expression" dxfId="233" priority="10">
      <formula>wip_ueb_2=1</formula>
    </cfRule>
  </conditionalFormatting>
  <conditionalFormatting sqref="J10:M10">
    <cfRule type="expression" dxfId="232" priority="9">
      <formula>wip_ueb_2=1</formula>
    </cfRule>
  </conditionalFormatting>
  <conditionalFormatting sqref="Q10:T10">
    <cfRule type="expression" dxfId="231" priority="8">
      <formula>wip_ueb_3=1</formula>
    </cfRule>
  </conditionalFormatting>
  <conditionalFormatting sqref="X10:AA10">
    <cfRule type="expression" dxfId="230" priority="7">
      <formula>wip_ueb_4=1</formula>
    </cfRule>
  </conditionalFormatting>
  <conditionalFormatting sqref="AE10:AH10">
    <cfRule type="expression" dxfId="229" priority="4">
      <formula>AE10=""</formula>
    </cfRule>
  </conditionalFormatting>
  <conditionalFormatting sqref="AE10:AH10">
    <cfRule type="expression" dxfId="228" priority="3">
      <formula>wip_ueb_4=1</formula>
    </cfRule>
  </conditionalFormatting>
  <conditionalFormatting sqref="AL10:AO10">
    <cfRule type="expression" dxfId="227" priority="2">
      <formula>AL10=""</formula>
    </cfRule>
  </conditionalFormatting>
  <conditionalFormatting sqref="AL10:AO10">
    <cfRule type="expression" dxfId="226" priority="1">
      <formula>wip_ueb_4=1</formula>
    </cfRule>
  </conditionalFormatting>
  <pageMargins left="0.70866141732283472" right="0.70866141732283472" top="0.78740157480314965" bottom="0.78740157480314965" header="0.31496062992125984" footer="0.31496062992125984"/>
  <pageSetup paperSize="9" scale="54" orientation="portrait" r:id="rId1"/>
  <headerFooter>
    <oddFooter>&amp;LEine Vorlage von www.financial-modelling-videos.de&amp;C&amp;A&amp;RSeite &amp;P von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dataBar" id="{D57EF55D-0F68-4BC1-9F62-44CABD4657DE}">
            <x14:dataBar minLength="0" maxLength="100" gradient="0">
              <x14:cfvo type="num">
                <xm:f>0</xm:f>
              </x14:cfvo>
              <x14:cfvo type="num">
                <xm:f>1</xm:f>
              </x14:cfvo>
              <x14:negativeFillColor rgb="FFFF0000"/>
              <x14:axisColor rgb="FF000000"/>
            </x14:dataBar>
          </x14:cfRule>
          <xm:sqref>L16:L17</xm:sqref>
        </x14:conditionalFormatting>
        <x14:conditionalFormatting xmlns:xm="http://schemas.microsoft.com/office/excel/2006/main">
          <x14:cfRule type="dataBar" id="{96A26A76-303E-4C28-91E3-427B4BBEE24D}">
            <x14:dataBar minLength="0" maxLength="100" gradient="0">
              <x14:cfvo type="num">
                <xm:f>0</xm:f>
              </x14:cfvo>
              <x14:cfvo type="num">
                <xm:f>1</xm:f>
              </x14:cfvo>
              <x14:negativeFillColor rgb="FFFF0000"/>
              <x14:axisColor rgb="FF000000"/>
            </x14:dataBar>
          </x14:cfRule>
          <xm:sqref>E16</xm:sqref>
        </x14:conditionalFormatting>
        <x14:conditionalFormatting xmlns:xm="http://schemas.microsoft.com/office/excel/2006/main">
          <x14:cfRule type="dataBar" id="{5FC5EFA9-79B7-4E53-8FEB-B8E0AC656F9B}">
            <x14:dataBar minLength="0" maxLength="100" gradient="0">
              <x14:cfvo type="num">
                <xm:f>0</xm:f>
              </x14:cfvo>
              <x14:cfvo type="num">
                <xm:f>1</xm:f>
              </x14:cfvo>
              <x14:negativeFillColor rgb="FFFF0000"/>
              <x14:axisColor rgb="FF000000"/>
            </x14:dataBar>
          </x14:cfRule>
          <xm:sqref>L22</xm:sqref>
        </x14:conditionalFormatting>
        <x14:conditionalFormatting xmlns:xm="http://schemas.microsoft.com/office/excel/2006/main">
          <x14:cfRule type="dataBar" id="{9E1A9037-CD20-4BEF-A371-726F0CD66FF1}">
            <x14:dataBar minLength="0" maxLength="100" gradient="0">
              <x14:cfvo type="num">
                <xm:f>0</xm:f>
              </x14:cfvo>
              <x14:cfvo type="num">
                <xm:f>1</xm:f>
              </x14:cfvo>
              <x14:negativeFillColor rgb="FFFF0000"/>
              <x14:axisColor rgb="FF000000"/>
            </x14:dataBar>
          </x14:cfRule>
          <xm:sqref>E22</xm:sqref>
        </x14:conditionalFormatting>
        <x14:conditionalFormatting xmlns:xm="http://schemas.microsoft.com/office/excel/2006/main">
          <x14:cfRule type="dataBar" id="{00FA7A51-D07F-41C5-B82E-E15AAFD3D6CC}">
            <x14:dataBar minLength="0" maxLength="100" gradient="0">
              <x14:cfvo type="num">
                <xm:f>0</xm:f>
              </x14:cfvo>
              <x14:cfvo type="num">
                <xm:f>1</xm:f>
              </x14:cfvo>
              <x14:negativeFillColor rgb="FFFF0000"/>
              <x14:axisColor rgb="FF000000"/>
            </x14:dataBar>
          </x14:cfRule>
          <xm:sqref>L28</xm:sqref>
        </x14:conditionalFormatting>
        <x14:conditionalFormatting xmlns:xm="http://schemas.microsoft.com/office/excel/2006/main">
          <x14:cfRule type="dataBar" id="{FA6A6CE3-ADA5-41E9-B474-4B168C68D337}">
            <x14:dataBar minLength="0" maxLength="100" gradient="0">
              <x14:cfvo type="num">
                <xm:f>0</xm:f>
              </x14:cfvo>
              <x14:cfvo type="num">
                <xm:f>1</xm:f>
              </x14:cfvo>
              <x14:negativeFillColor rgb="FFFF0000"/>
              <x14:axisColor rgb="FF000000"/>
            </x14:dataBar>
          </x14:cfRule>
          <xm:sqref>E28</xm:sqref>
        </x14:conditionalFormatting>
        <x14:conditionalFormatting xmlns:xm="http://schemas.microsoft.com/office/excel/2006/main">
          <x14:cfRule type="dataBar" id="{2537EBC3-9E88-404F-94D5-AB74327F2B9F}">
            <x14:dataBar minLength="0" maxLength="100" gradient="0">
              <x14:cfvo type="num">
                <xm:f>0</xm:f>
              </x14:cfvo>
              <x14:cfvo type="num">
                <xm:f>1</xm:f>
              </x14:cfvo>
              <x14:negativeFillColor rgb="FFFF0000"/>
              <x14:axisColor rgb="FF000000"/>
            </x14:dataBar>
          </x14:cfRule>
          <xm:sqref>S28</xm:sqref>
        </x14:conditionalFormatting>
        <x14:conditionalFormatting xmlns:xm="http://schemas.microsoft.com/office/excel/2006/main">
          <x14:cfRule type="dataBar" id="{685DFA41-273E-4D6E-883F-B1CFC2FDC508}">
            <x14:dataBar minLength="0" maxLength="100" gradient="0">
              <x14:cfvo type="num">
                <xm:f>0</xm:f>
              </x14:cfvo>
              <x14:cfvo type="num">
                <xm:f>1</xm:f>
              </x14:cfvo>
              <x14:negativeFillColor rgb="FFFF0000"/>
              <x14:axisColor rgb="FF000000"/>
            </x14:dataBar>
          </x14:cfRule>
          <xm:sqref>Z28</xm:sqref>
        </x14:conditionalFormatting>
        <x14:conditionalFormatting xmlns:xm="http://schemas.microsoft.com/office/excel/2006/main">
          <x14:cfRule type="dataBar" id="{600EE9A6-6E0C-4AD1-A287-E9C0C6F5DFC7}">
            <x14:dataBar minLength="0" maxLength="100" gradient="0">
              <x14:cfvo type="num">
                <xm:f>0</xm:f>
              </x14:cfvo>
              <x14:cfvo type="num">
                <xm:f>1</xm:f>
              </x14:cfvo>
              <x14:negativeFillColor rgb="FFFF0000"/>
              <x14:axisColor rgb="FF000000"/>
            </x14:dataBar>
          </x14:cfRule>
          <xm:sqref>S22</xm:sqref>
        </x14:conditionalFormatting>
        <x14:conditionalFormatting xmlns:xm="http://schemas.microsoft.com/office/excel/2006/main">
          <x14:cfRule type="dataBar" id="{57F83480-646F-432F-B712-633254C427A0}">
            <x14:dataBar minLength="0" maxLength="100" gradient="0">
              <x14:cfvo type="num">
                <xm:f>0</xm:f>
              </x14:cfvo>
              <x14:cfvo type="num">
                <xm:f>1</xm:f>
              </x14:cfvo>
              <x14:negativeFillColor rgb="FFFF0000"/>
              <x14:axisColor rgb="FF000000"/>
            </x14:dataBar>
          </x14:cfRule>
          <xm:sqref>S16:S17</xm:sqref>
        </x14:conditionalFormatting>
        <x14:conditionalFormatting xmlns:xm="http://schemas.microsoft.com/office/excel/2006/main">
          <x14:cfRule type="dataBar" id="{A7AB61BE-9740-46EB-9650-618787A57F6A}">
            <x14:dataBar minLength="0" maxLength="100" gradient="0">
              <x14:cfvo type="num">
                <xm:f>0</xm:f>
              </x14:cfvo>
              <x14:cfvo type="num">
                <xm:f>1</xm:f>
              </x14:cfvo>
              <x14:negativeFillColor rgb="FFFF0000"/>
              <x14:axisColor rgb="FF000000"/>
            </x14:dataBar>
          </x14:cfRule>
          <xm:sqref>Z22</xm:sqref>
        </x14:conditionalFormatting>
        <x14:conditionalFormatting xmlns:xm="http://schemas.microsoft.com/office/excel/2006/main">
          <x14:cfRule type="dataBar" id="{BB7CDCD9-1DE1-414E-BF85-68B659523A09}">
            <x14:dataBar minLength="0" maxLength="100" gradient="0">
              <x14:cfvo type="num">
                <xm:f>0</xm:f>
              </x14:cfvo>
              <x14:cfvo type="num">
                <xm:f>1</xm:f>
              </x14:cfvo>
              <x14:negativeFillColor rgb="FFFF0000"/>
              <x14:axisColor rgb="FF000000"/>
            </x14:dataBar>
          </x14:cfRule>
          <xm:sqref>Z16:Z17</xm:sqref>
        </x14:conditionalFormatting>
        <x14:conditionalFormatting xmlns:xm="http://schemas.microsoft.com/office/excel/2006/main">
          <x14:cfRule type="dataBar" id="{7179EAC3-A84C-4CCF-AA44-BBB65E5F12C6}">
            <x14:dataBar minLength="0" maxLength="100" gradient="0">
              <x14:cfvo type="num">
                <xm:f>0</xm:f>
              </x14:cfvo>
              <x14:cfvo type="num">
                <xm:f>1</xm:f>
              </x14:cfvo>
              <x14:negativeFillColor rgb="FFFF0000"/>
              <x14:axisColor rgb="FF000000"/>
            </x14:dataBar>
          </x14:cfRule>
          <xm:sqref>E34</xm:sqref>
        </x14:conditionalFormatting>
        <x14:conditionalFormatting xmlns:xm="http://schemas.microsoft.com/office/excel/2006/main">
          <x14:cfRule type="dataBar" id="{638E673D-0E27-495C-B9D7-DEB81C3CCC71}">
            <x14:dataBar minLength="0" maxLength="100" gradient="0">
              <x14:cfvo type="num">
                <xm:f>0</xm:f>
              </x14:cfvo>
              <x14:cfvo type="num">
                <xm:f>1</xm:f>
              </x14:cfvo>
              <x14:negativeFillColor rgb="FFFF0000"/>
              <x14:axisColor rgb="FF000000"/>
            </x14:dataBar>
          </x14:cfRule>
          <xm:sqref>L34</xm:sqref>
        </x14:conditionalFormatting>
        <x14:conditionalFormatting xmlns:xm="http://schemas.microsoft.com/office/excel/2006/main">
          <x14:cfRule type="dataBar" id="{32C11EE5-AF74-4F77-96DC-3445C21336BE}">
            <x14:dataBar minLength="0" maxLength="100" gradient="0">
              <x14:cfvo type="num">
                <xm:f>0</xm:f>
              </x14:cfvo>
              <x14:cfvo type="num">
                <xm:f>1</xm:f>
              </x14:cfvo>
              <x14:negativeFillColor rgb="FFFF0000"/>
              <x14:axisColor rgb="FF000000"/>
            </x14:dataBar>
          </x14:cfRule>
          <xm:sqref>S34</xm:sqref>
        </x14:conditionalFormatting>
        <x14:conditionalFormatting xmlns:xm="http://schemas.microsoft.com/office/excel/2006/main">
          <x14:cfRule type="dataBar" id="{92B79CE6-867B-4097-AF44-5E944064A934}">
            <x14:dataBar minLength="0" maxLength="100" gradient="0">
              <x14:cfvo type="num">
                <xm:f>0</xm:f>
              </x14:cfvo>
              <x14:cfvo type="num">
                <xm:f>1</xm:f>
              </x14:cfvo>
              <x14:negativeFillColor rgb="FFFF0000"/>
              <x14:axisColor rgb="FF000000"/>
            </x14:dataBar>
          </x14:cfRule>
          <xm:sqref>Z34</xm:sqref>
        </x14:conditionalFormatting>
        <x14:conditionalFormatting xmlns:xm="http://schemas.microsoft.com/office/excel/2006/main">
          <x14:cfRule type="dataBar" id="{A9B403A1-E147-43EA-BFEB-85E76BD38F8C}">
            <x14:dataBar minLength="0" maxLength="100" gradient="0">
              <x14:cfvo type="num">
                <xm:f>0</xm:f>
              </x14:cfvo>
              <x14:cfvo type="num">
                <xm:f>1</xm:f>
              </x14:cfvo>
              <x14:negativeFillColor rgb="FFFF0000"/>
              <x14:axisColor rgb="FF000000"/>
            </x14:dataBar>
          </x14:cfRule>
          <xm:sqref>L23</xm:sqref>
        </x14:conditionalFormatting>
        <x14:conditionalFormatting xmlns:xm="http://schemas.microsoft.com/office/excel/2006/main">
          <x14:cfRule type="dataBar" id="{3D9ED3C1-93B2-4A45-801F-9E2AAE1D0D9D}">
            <x14:dataBar minLength="0" maxLength="100" gradient="0">
              <x14:cfvo type="num">
                <xm:f>0</xm:f>
              </x14:cfvo>
              <x14:cfvo type="num">
                <xm:f>1</xm:f>
              </x14:cfvo>
              <x14:negativeFillColor rgb="FFFF0000"/>
              <x14:axisColor rgb="FF000000"/>
            </x14:dataBar>
          </x14:cfRule>
          <xm:sqref>S23</xm:sqref>
        </x14:conditionalFormatting>
        <x14:conditionalFormatting xmlns:xm="http://schemas.microsoft.com/office/excel/2006/main">
          <x14:cfRule type="dataBar" id="{F027F1C9-47F2-408C-8787-C52298E88DDE}">
            <x14:dataBar minLength="0" maxLength="100" gradient="0">
              <x14:cfvo type="num">
                <xm:f>0</xm:f>
              </x14:cfvo>
              <x14:cfvo type="num">
                <xm:f>1</xm:f>
              </x14:cfvo>
              <x14:negativeFillColor rgb="FFFF0000"/>
              <x14:axisColor rgb="FF000000"/>
            </x14:dataBar>
          </x14:cfRule>
          <xm:sqref>Z23</xm:sqref>
        </x14:conditionalFormatting>
        <x14:conditionalFormatting xmlns:xm="http://schemas.microsoft.com/office/excel/2006/main">
          <x14:cfRule type="dataBar" id="{AB5DCF8B-9B56-4F9D-A63F-E2E17131B1D7}">
            <x14:dataBar minLength="0" maxLength="100" gradient="0">
              <x14:cfvo type="num">
                <xm:f>0</xm:f>
              </x14:cfvo>
              <x14:cfvo type="num">
                <xm:f>1</xm:f>
              </x14:cfvo>
              <x14:negativeFillColor rgb="FFFF0000"/>
              <x14:axisColor rgb="FF000000"/>
            </x14:dataBar>
          </x14:cfRule>
          <xm:sqref>L29</xm:sqref>
        </x14:conditionalFormatting>
        <x14:conditionalFormatting xmlns:xm="http://schemas.microsoft.com/office/excel/2006/main">
          <x14:cfRule type="dataBar" id="{57E95BCB-90B5-4322-B867-DFEDF3B224C0}">
            <x14:dataBar minLength="0" maxLength="100" gradient="0">
              <x14:cfvo type="num">
                <xm:f>0</xm:f>
              </x14:cfvo>
              <x14:cfvo type="num">
                <xm:f>1</xm:f>
              </x14:cfvo>
              <x14:negativeFillColor rgb="FFFF0000"/>
              <x14:axisColor rgb="FF000000"/>
            </x14:dataBar>
          </x14:cfRule>
          <xm:sqref>S29</xm:sqref>
        </x14:conditionalFormatting>
        <x14:conditionalFormatting xmlns:xm="http://schemas.microsoft.com/office/excel/2006/main">
          <x14:cfRule type="dataBar" id="{C95F715F-5124-45B6-A7A2-039F7DE642EE}">
            <x14:dataBar minLength="0" maxLength="100" gradient="0">
              <x14:cfvo type="num">
                <xm:f>0</xm:f>
              </x14:cfvo>
              <x14:cfvo type="num">
                <xm:f>1</xm:f>
              </x14:cfvo>
              <x14:negativeFillColor rgb="FFFF0000"/>
              <x14:axisColor rgb="FF000000"/>
            </x14:dataBar>
          </x14:cfRule>
          <xm:sqref>Z29</xm:sqref>
        </x14:conditionalFormatting>
        <x14:conditionalFormatting xmlns:xm="http://schemas.microsoft.com/office/excel/2006/main">
          <x14:cfRule type="dataBar" id="{01C60CFC-0AD6-4BB4-BF74-D06706ADAAEF}">
            <x14:dataBar minLength="0" maxLength="100" gradient="0">
              <x14:cfvo type="num">
                <xm:f>0</xm:f>
              </x14:cfvo>
              <x14:cfvo type="num">
                <xm:f>1</xm:f>
              </x14:cfvo>
              <x14:negativeFillColor rgb="FFFF0000"/>
              <x14:axisColor rgb="FF000000"/>
            </x14:dataBar>
          </x14:cfRule>
          <xm:sqref>L35</xm:sqref>
        </x14:conditionalFormatting>
        <x14:conditionalFormatting xmlns:xm="http://schemas.microsoft.com/office/excel/2006/main">
          <x14:cfRule type="dataBar" id="{D48074A2-2FF4-4ADF-9729-20A184C232D6}">
            <x14:dataBar minLength="0" maxLength="100" gradient="0">
              <x14:cfvo type="num">
                <xm:f>0</xm:f>
              </x14:cfvo>
              <x14:cfvo type="num">
                <xm:f>1</xm:f>
              </x14:cfvo>
              <x14:negativeFillColor rgb="FFFF0000"/>
              <x14:axisColor rgb="FF000000"/>
            </x14:dataBar>
          </x14:cfRule>
          <xm:sqref>S35</xm:sqref>
        </x14:conditionalFormatting>
        <x14:conditionalFormatting xmlns:xm="http://schemas.microsoft.com/office/excel/2006/main">
          <x14:cfRule type="dataBar" id="{E7875650-280D-4946-9E5D-C99A5D315284}">
            <x14:dataBar minLength="0" maxLength="100" gradient="0">
              <x14:cfvo type="num">
                <xm:f>0</xm:f>
              </x14:cfvo>
              <x14:cfvo type="num">
                <xm:f>1</xm:f>
              </x14:cfvo>
              <x14:negativeFillColor rgb="FFFF0000"/>
              <x14:axisColor rgb="FF000000"/>
            </x14:dataBar>
          </x14:cfRule>
          <xm:sqref>Z35</xm:sqref>
        </x14:conditionalFormatting>
        <x14:conditionalFormatting xmlns:xm="http://schemas.microsoft.com/office/excel/2006/main">
          <x14:cfRule type="expression" priority="3904" id="{5B6B1F5E-9C4E-43E1-A6CC-A02A53C72774}">
            <xm:f>D17=Annahmen!$D$26</xm:f>
            <x14:dxf>
              <fill>
                <patternFill>
                  <bgColor rgb="FFC00000"/>
                </patternFill>
              </fill>
            </x14:dxf>
          </x14:cfRule>
          <x14:cfRule type="expression" priority="3905" id="{D5710F76-AADF-4C73-A485-246DCBFC24CB}">
            <xm:f>D17=Annahmen!$D$25</xm:f>
            <x14:dxf>
              <fill>
                <patternFill>
                  <bgColor rgb="FFFFFF00"/>
                </patternFill>
              </fill>
            </x14:dxf>
          </x14:cfRule>
          <x14:cfRule type="expression" priority="3906" id="{027D6C7E-1DED-4502-A5C9-B1DD4AF5E8F3}">
            <xm:f>D17=Annahmen!$D$24</xm:f>
            <x14:dxf>
              <fill>
                <patternFill>
                  <bgColor rgb="FF00B050"/>
                </patternFill>
              </fill>
            </x14:dxf>
          </x14:cfRule>
          <xm:sqref>C12:C16 J12:J16</xm:sqref>
        </x14:conditionalFormatting>
        <x14:conditionalFormatting xmlns:xm="http://schemas.microsoft.com/office/excel/2006/main">
          <x14:cfRule type="expression" priority="3910" id="{EB757C55-2A71-4286-8136-645EACEAB0AD}">
            <xm:f>D17=Annahmen!$D$26</xm:f>
            <x14:dxf>
              <fill>
                <patternFill>
                  <bgColor rgb="FFC00000"/>
                </patternFill>
              </fill>
            </x14:dxf>
          </x14:cfRule>
          <xm:sqref>C18:C22 J18:J20 J24:J25 C24:C25 Q24:Q25 X24:X25 Q18:Q20 Q12:Q14 X18:X20 X12:X14 C30:C31 J30:J31 Q30:Q31 X30:X31</xm:sqref>
        </x14:conditionalFormatting>
        <x14:conditionalFormatting xmlns:xm="http://schemas.microsoft.com/office/excel/2006/main">
          <x14:cfRule type="expression" priority="3918" id="{6B42527C-F611-4BDE-AD30-BE73AD7A72D5}">
            <xm:f>D17=Annahmen!$D$25</xm:f>
            <x14:dxf>
              <fill>
                <patternFill>
                  <bgColor rgb="FFFFFF00"/>
                </patternFill>
              </fill>
            </x14:dxf>
          </x14:cfRule>
          <x14:cfRule type="expression" priority="3919" id="{D6F7666A-CF9C-4EAA-AF9A-3F8956C2175D}">
            <xm:f>D17=Annahmen!$D$24</xm:f>
            <x14:dxf>
              <fill>
                <patternFill>
                  <bgColor rgb="FF00B050"/>
                </patternFill>
              </fill>
            </x14:dxf>
          </x14:cfRule>
          <xm:sqref>C18:C22 J18:J22 J24:J25 C24:C25 Q24:Q25 X24:X25 Q18:Q20 Q12:Q14 X18:X20 X12:X14 C30:C31 J30:J31 Q30:Q31 X30:X31</xm:sqref>
        </x14:conditionalFormatting>
        <x14:conditionalFormatting xmlns:xm="http://schemas.microsoft.com/office/excel/2006/main">
          <x14:cfRule type="expression" priority="3955" id="{5A51E868-0BDC-4146-929F-A57AF422B8C7}">
            <xm:f>R27=Annahmen!$D$25</xm:f>
            <x14:dxf>
              <fill>
                <patternFill>
                  <bgColor rgb="FFFFFF00"/>
                </patternFill>
              </fill>
            </x14:dxf>
          </x14:cfRule>
          <x14:cfRule type="expression" priority="3956" id="{9A662F11-E538-461E-AC82-33760BF0E791}">
            <xm:f>R27=Annahmen!$D$24</xm:f>
            <x14:dxf>
              <fill>
                <patternFill>
                  <bgColor rgb="FF00B050"/>
                </patternFill>
              </fill>
            </x14:dxf>
          </x14:cfRule>
          <xm:sqref>Q15:Q16 X15:X16</xm:sqref>
        </x14:conditionalFormatting>
        <x14:conditionalFormatting xmlns:xm="http://schemas.microsoft.com/office/excel/2006/main">
          <x14:cfRule type="expression" priority="3987" id="{6B42527C-F611-4BDE-AD30-BE73AD7A72D5}">
            <xm:f>AS29=Annahmen!$D$25</xm:f>
            <x14:dxf>
              <fill>
                <patternFill>
                  <bgColor rgb="FFFFFF00"/>
                </patternFill>
              </fill>
            </x14:dxf>
          </x14:cfRule>
          <x14:cfRule type="expression" priority="3988" id="{D6F7666A-CF9C-4EAA-AF9A-3F8956C2175D}">
            <xm:f>AS29=Annahmen!$D$24</xm:f>
            <x14:dxf>
              <fill>
                <patternFill>
                  <bgColor rgb="FF00B050"/>
                </patternFill>
              </fill>
            </x14:dxf>
          </x14:cfRule>
          <xm:sqref>J26 J32</xm:sqref>
        </x14:conditionalFormatting>
        <x14:conditionalFormatting xmlns:xm="http://schemas.microsoft.com/office/excel/2006/main">
          <x14:cfRule type="expression" priority="3989" id="{99B55356-D496-4656-874F-AC6180FDA25A}">
            <xm:f>AS29=Annahmen!$D$26</xm:f>
            <x14:dxf>
              <fill>
                <patternFill>
                  <bgColor rgb="FFC00000"/>
                </patternFill>
              </fill>
            </x14:dxf>
          </x14:cfRule>
          <xm:sqref>J26 J32</xm:sqref>
        </x14:conditionalFormatting>
        <x14:conditionalFormatting xmlns:xm="http://schemas.microsoft.com/office/excel/2006/main">
          <x14:cfRule type="expression" priority="4720" id="{E41D938A-FE9D-4FBF-B368-F9A918F53843}">
            <xm:f>#REF!=Annahmen!$D$26</xm:f>
            <x14:dxf>
              <fill>
                <patternFill>
                  <bgColor rgb="FFC00000"/>
                </patternFill>
              </fill>
            </x14:dxf>
          </x14:cfRule>
          <xm:sqref>C33:C34</xm:sqref>
        </x14:conditionalFormatting>
        <x14:conditionalFormatting xmlns:xm="http://schemas.microsoft.com/office/excel/2006/main">
          <x14:cfRule type="expression" priority="4736" id="{D2ED989F-92CA-4872-A2AA-B3E4991FCCB9}">
            <xm:f>#REF!=Annahmen!$D$25</xm:f>
            <x14:dxf>
              <fill>
                <patternFill>
                  <bgColor rgb="FFFFFF00"/>
                </patternFill>
              </fill>
            </x14:dxf>
          </x14:cfRule>
          <x14:cfRule type="expression" priority="4737" id="{4FF5AAD0-CCD5-4C47-8D94-4597BA93BE53}">
            <xm:f>#REF!=Annahmen!$D$24</xm:f>
            <x14:dxf>
              <fill>
                <patternFill>
                  <bgColor rgb="FF00B050"/>
                </patternFill>
              </fill>
            </x14:dxf>
          </x14:cfRule>
          <xm:sqref>C33:C34 J33:J34 Q33:Q34 X33:X34</xm:sqref>
        </x14:conditionalFormatting>
        <x14:conditionalFormatting xmlns:xm="http://schemas.microsoft.com/office/excel/2006/main">
          <x14:cfRule type="expression" priority="4896" id="{BBF887DF-019A-45CF-97EF-1B0AF56271E8}">
            <xm:f>#REF!=Annahmen!$D$26</xm:f>
            <x14:dxf>
              <fill>
                <patternFill>
                  <bgColor rgb="FFC00000"/>
                </patternFill>
              </fill>
            </x14:dxf>
          </x14:cfRule>
          <xm:sqref>C32 Q32 X32</xm:sqref>
        </x14:conditionalFormatting>
        <x14:conditionalFormatting xmlns:xm="http://schemas.microsoft.com/office/excel/2006/main">
          <x14:cfRule type="expression" priority="4969" id="{BF6BA219-D5FF-4A3C-ACDB-A3E60E7CF4C6}">
            <xm:f>#REF!=Annahmen!$D$25</xm:f>
            <x14:dxf>
              <fill>
                <patternFill>
                  <bgColor rgb="FFFFFF00"/>
                </patternFill>
              </fill>
            </x14:dxf>
          </x14:cfRule>
          <x14:cfRule type="expression" priority="4970" id="{99373DBD-3E58-4867-8AA4-16118100F368}">
            <xm:f>#REF!=Annahmen!$D$24</xm:f>
            <x14:dxf>
              <fill>
                <patternFill>
                  <bgColor rgb="FF00B050"/>
                </patternFill>
              </fill>
            </x14:dxf>
          </x14:cfRule>
          <xm:sqref>C32 Q32 X32</xm:sqref>
        </x14:conditionalFormatting>
        <x14:conditionalFormatting xmlns:xm="http://schemas.microsoft.com/office/excel/2006/main">
          <x14:cfRule type="expression" priority="4971" id="{99B55356-D496-4656-874F-AC6180FDA25A}">
            <xm:f>#REF!=Annahmen!$D$26</xm:f>
            <x14:dxf>
              <fill>
                <patternFill>
                  <bgColor rgb="FFC00000"/>
                </patternFill>
              </fill>
            </x14:dxf>
          </x14:cfRule>
          <xm:sqref>C27:C28</xm:sqref>
        </x14:conditionalFormatting>
        <x14:conditionalFormatting xmlns:xm="http://schemas.microsoft.com/office/excel/2006/main">
          <x14:cfRule type="expression" priority="4972" id="{EB1F5BBC-E5A5-48A7-AD6B-8A2D5E21C360}">
            <xm:f>#REF!=Annahmen!$D$25</xm:f>
            <x14:dxf>
              <fill>
                <patternFill>
                  <bgColor rgb="FFFFFF00"/>
                </patternFill>
              </fill>
            </x14:dxf>
          </x14:cfRule>
          <x14:cfRule type="expression" priority="4973" id="{49F63D49-BAB8-4398-B228-AA34B66B8943}">
            <xm:f>#REF!=Annahmen!$D$24</xm:f>
            <x14:dxf>
              <fill>
                <patternFill>
                  <bgColor rgb="FF00B050"/>
                </patternFill>
              </fill>
            </x14:dxf>
          </x14:cfRule>
          <xm:sqref>C27:C28 J27:J28 Q27:Q28 X27:X28</xm:sqref>
        </x14:conditionalFormatting>
        <x14:conditionalFormatting xmlns:xm="http://schemas.microsoft.com/office/excel/2006/main">
          <x14:cfRule type="expression" priority="4980" id="{9954F2F9-0CBE-48E4-8BF3-36EF9F38BCB5}">
            <xm:f>#REF!=Annahmen!$D$25</xm:f>
            <x14:dxf>
              <fill>
                <patternFill>
                  <bgColor rgb="FFFFFF00"/>
                </patternFill>
              </fill>
            </x14:dxf>
          </x14:cfRule>
          <x14:cfRule type="expression" priority="4981" id="{7326C410-2412-4785-84E0-68463E516580}">
            <xm:f>#REF!=Annahmen!$D$24</xm:f>
            <x14:dxf>
              <fill>
                <patternFill>
                  <bgColor rgb="FF00B050"/>
                </patternFill>
              </fill>
            </x14:dxf>
          </x14:cfRule>
          <xm:sqref>Q21:Q22 X21:X22</xm:sqref>
        </x14:conditionalFormatting>
        <x14:conditionalFormatting xmlns:xm="http://schemas.microsoft.com/office/excel/2006/main">
          <x14:cfRule type="expression" priority="4984" id="{EB757C55-2A71-4286-8136-645EACEAB0AD}">
            <xm:f>#REF!=Annahmen!$D$26</xm:f>
            <x14:dxf>
              <fill>
                <patternFill>
                  <bgColor rgb="FFC00000"/>
                </patternFill>
              </fill>
            </x14:dxf>
          </x14:cfRule>
          <xm:sqref>C26 Q26 X26</xm:sqref>
        </x14:conditionalFormatting>
        <x14:conditionalFormatting xmlns:xm="http://schemas.microsoft.com/office/excel/2006/main">
          <x14:cfRule type="expression" priority="4987" id="{6B42527C-F611-4BDE-AD30-BE73AD7A72D5}">
            <xm:f>#REF!=Annahmen!$D$25</xm:f>
            <x14:dxf>
              <fill>
                <patternFill>
                  <bgColor rgb="FFFFFF00"/>
                </patternFill>
              </fill>
            </x14:dxf>
          </x14:cfRule>
          <x14:cfRule type="expression" priority="4988" id="{D6F7666A-CF9C-4EAA-AF9A-3F8956C2175D}">
            <xm:f>#REF!=Annahmen!$D$24</xm:f>
            <x14:dxf>
              <fill>
                <patternFill>
                  <bgColor rgb="FF00B050"/>
                </patternFill>
              </fill>
            </x14:dxf>
          </x14:cfRule>
          <xm:sqref>C26 Q26 X26</xm:sqref>
        </x14:conditionalFormatting>
      </x14:conditionalFormattings>
    </ex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imovi_Dashboard">
    <tabColor rgb="FFFF0000"/>
    <pageSetUpPr fitToPage="1"/>
  </sheetPr>
  <dimension ref="A1:T161"/>
  <sheetViews>
    <sheetView showGridLines="0" showRowColHeaders="0" zoomScale="130" zoomScaleNormal="130" workbookViewId="0"/>
  </sheetViews>
  <sheetFormatPr baseColWidth="10" defaultColWidth="0" defaultRowHeight="12.75" zeroHeight="1"/>
  <cols>
    <col min="1" max="1" width="6.42578125" style="65" customWidth="1"/>
    <col min="2" max="2" width="1.42578125" style="65" customWidth="1"/>
    <col min="3" max="4" width="11.42578125" style="65" customWidth="1"/>
    <col min="5" max="5" width="9.7109375" style="65" customWidth="1"/>
    <col min="6" max="6" width="1.5703125" style="65" customWidth="1"/>
    <col min="7" max="11" width="11.42578125" style="65" customWidth="1"/>
    <col min="12" max="12" width="1.42578125" style="65" customWidth="1"/>
    <col min="13" max="17" width="11.42578125" style="65" customWidth="1"/>
    <col min="18" max="18" width="2.7109375" style="65" customWidth="1"/>
    <col min="19" max="20" width="10.7109375" style="65" hidden="1" customWidth="1"/>
    <col min="21" max="16384" width="11.42578125" style="65" hidden="1"/>
  </cols>
  <sheetData>
    <row r="1" spans="1:18" ht="39.75" customHeight="1">
      <c r="A1" s="90"/>
      <c r="B1" s="90"/>
      <c r="C1" s="90"/>
      <c r="D1" s="90"/>
      <c r="E1" s="90"/>
      <c r="F1" s="90"/>
      <c r="G1" s="90"/>
      <c r="H1" s="90"/>
      <c r="I1" s="90"/>
      <c r="J1" s="90"/>
      <c r="K1" s="90"/>
      <c r="L1" s="90"/>
      <c r="M1" s="90"/>
      <c r="N1" s="90"/>
      <c r="O1" s="90"/>
      <c r="P1" s="90"/>
      <c r="Q1" s="90"/>
      <c r="R1" s="90"/>
    </row>
    <row r="2" spans="1:18" ht="15" customHeight="1">
      <c r="A2" s="177"/>
      <c r="B2" s="128"/>
      <c r="C2" s="177"/>
      <c r="D2" s="177"/>
      <c r="E2" s="177"/>
      <c r="F2" s="177"/>
      <c r="G2" s="177"/>
      <c r="H2" s="177"/>
      <c r="I2" s="177"/>
      <c r="J2" s="177"/>
      <c r="K2" s="177"/>
      <c r="L2" s="177"/>
      <c r="M2" s="177"/>
      <c r="N2" s="177"/>
      <c r="O2" s="177"/>
      <c r="P2" s="177"/>
      <c r="Q2" s="177"/>
      <c r="R2" s="177"/>
    </row>
    <row r="3" spans="1:18" ht="16.5" customHeight="1">
      <c r="A3" s="177"/>
      <c r="B3" s="128"/>
      <c r="C3" s="187" t="s">
        <v>199</v>
      </c>
      <c r="D3" s="188"/>
      <c r="E3" s="188"/>
      <c r="F3" s="177"/>
      <c r="G3" s="177"/>
      <c r="H3" s="177"/>
      <c r="I3" s="177"/>
      <c r="J3" s="177"/>
      <c r="K3" s="177"/>
      <c r="L3" s="177"/>
      <c r="M3" s="177"/>
      <c r="N3" s="177"/>
      <c r="O3" s="177"/>
      <c r="P3" s="177"/>
      <c r="Q3" s="177"/>
      <c r="R3" s="177"/>
    </row>
    <row r="4" spans="1:18" ht="15" customHeight="1">
      <c r="A4" s="128"/>
      <c r="B4" s="128"/>
      <c r="C4" s="128"/>
      <c r="D4" s="128"/>
      <c r="E4" s="128"/>
      <c r="F4" s="128"/>
      <c r="G4" s="128"/>
      <c r="H4" s="128"/>
      <c r="I4" s="128"/>
      <c r="J4" s="128"/>
      <c r="K4" s="128"/>
      <c r="L4" s="128"/>
      <c r="M4" s="128"/>
      <c r="N4" s="128"/>
      <c r="O4" s="128"/>
      <c r="P4" s="128"/>
      <c r="Q4" s="128"/>
      <c r="R4" s="128"/>
    </row>
    <row r="5" spans="1:18" ht="30.75" customHeight="1">
      <c r="C5" s="199" t="str">
        <f>"Dashboard Übersicht: " &amp;Name_Planung &amp;"  =&gt;  Stand: " &amp;TEXT(heute,"TT.MM.JJJJ")</f>
        <v>Dashboard Übersicht: Softwareneuentwicklung  =&gt;  Stand: 15.08.2021</v>
      </c>
      <c r="G5" s="137"/>
      <c r="H5" s="137"/>
      <c r="I5" s="137"/>
      <c r="J5" s="137"/>
      <c r="K5" s="137"/>
    </row>
    <row r="6" spans="1:18" ht="18.75" customHeight="1">
      <c r="B6" s="175"/>
      <c r="C6" s="295" t="s">
        <v>217</v>
      </c>
      <c r="D6" s="295"/>
      <c r="E6" s="296"/>
      <c r="G6" s="137"/>
      <c r="H6" s="137"/>
      <c r="I6" s="137"/>
      <c r="J6" s="137"/>
      <c r="K6" s="137"/>
    </row>
    <row r="7" spans="1:18" ht="18.75" customHeight="1">
      <c r="B7" s="145"/>
      <c r="C7" s="297">
        <f>IFERROR(GETPIVOTDATA("Status",NeRe_2!$B$5),0)</f>
        <v>17</v>
      </c>
      <c r="D7" s="298"/>
      <c r="E7" s="173"/>
      <c r="G7" s="137"/>
      <c r="H7" s="137"/>
      <c r="I7" s="137"/>
      <c r="J7" s="137"/>
      <c r="K7" s="137"/>
    </row>
    <row r="8" spans="1:18" ht="18.75" customHeight="1">
      <c r="B8" s="145"/>
      <c r="C8" s="299"/>
      <c r="D8" s="299"/>
      <c r="E8" s="174"/>
      <c r="G8" s="137"/>
      <c r="H8" s="137"/>
      <c r="I8" s="137"/>
      <c r="J8" s="137"/>
      <c r="K8" s="137"/>
    </row>
    <row r="9" spans="1:18" ht="18.75" customHeight="1">
      <c r="B9" s="145"/>
      <c r="C9" s="299"/>
      <c r="D9" s="299"/>
      <c r="E9" s="174"/>
      <c r="G9" s="137"/>
      <c r="H9" s="137"/>
      <c r="I9" s="137"/>
      <c r="J9" s="137"/>
      <c r="K9" s="137"/>
    </row>
    <row r="10" spans="1:18" ht="18.75" customHeight="1">
      <c r="B10" s="145"/>
      <c r="C10" s="299"/>
      <c r="D10" s="299"/>
      <c r="E10" s="174"/>
      <c r="G10" s="137"/>
      <c r="H10" s="137"/>
      <c r="I10" s="137"/>
      <c r="J10" s="137"/>
      <c r="K10" s="137"/>
    </row>
    <row r="11" spans="1:18" ht="7.5" customHeight="1">
      <c r="G11" s="137"/>
      <c r="H11" s="137"/>
      <c r="I11" s="137"/>
      <c r="J11" s="137"/>
      <c r="K11" s="137"/>
    </row>
    <row r="12" spans="1:18" ht="18.75" customHeight="1">
      <c r="B12" s="175"/>
      <c r="C12" s="295" t="s">
        <v>218</v>
      </c>
      <c r="D12" s="295"/>
      <c r="E12" s="296"/>
      <c r="G12" s="137"/>
      <c r="H12" s="137"/>
      <c r="I12" s="137"/>
      <c r="J12" s="137"/>
      <c r="K12" s="137"/>
    </row>
    <row r="13" spans="1:18" ht="18.75" customHeight="1">
      <c r="B13" s="145"/>
      <c r="C13" s="292">
        <f>IFERROR(GETPIVOTDATA("Fortschritt (%)",NeRe_2!$AE$5),0)</f>
        <v>0.45882352941176474</v>
      </c>
      <c r="D13" s="293"/>
      <c r="E13" s="173"/>
      <c r="G13" s="137"/>
      <c r="H13" s="137"/>
      <c r="I13" s="137"/>
      <c r="J13" s="137"/>
      <c r="K13" s="137"/>
    </row>
    <row r="14" spans="1:18" ht="18.75" customHeight="1">
      <c r="B14" s="145"/>
      <c r="C14" s="294"/>
      <c r="D14" s="294"/>
      <c r="E14" s="174"/>
      <c r="G14" s="137"/>
      <c r="H14" s="137"/>
      <c r="I14" s="137"/>
      <c r="J14" s="137"/>
      <c r="K14" s="137"/>
    </row>
    <row r="15" spans="1:18" ht="18.75" customHeight="1">
      <c r="B15" s="145"/>
      <c r="C15" s="294"/>
      <c r="D15" s="294"/>
      <c r="E15" s="174"/>
      <c r="G15" s="137"/>
      <c r="H15" s="137"/>
      <c r="I15" s="137"/>
      <c r="J15" s="137"/>
      <c r="K15" s="137"/>
    </row>
    <row r="16" spans="1:18" ht="18.75" customHeight="1">
      <c r="B16" s="145"/>
      <c r="C16" s="294"/>
      <c r="D16" s="294"/>
      <c r="E16" s="174"/>
      <c r="G16" s="137"/>
      <c r="H16" s="137"/>
      <c r="I16" s="137"/>
      <c r="J16" s="137"/>
      <c r="K16" s="137"/>
    </row>
    <row r="17" spans="2:17" ht="7.5" customHeight="1">
      <c r="G17" s="137"/>
      <c r="H17" s="137"/>
      <c r="I17" s="137"/>
      <c r="J17" s="137"/>
      <c r="K17" s="137"/>
    </row>
    <row r="18" spans="2:17" ht="18.75" customHeight="1">
      <c r="B18" s="175"/>
      <c r="C18" s="295" t="s">
        <v>219</v>
      </c>
      <c r="D18" s="295"/>
      <c r="E18" s="296"/>
      <c r="G18" s="137"/>
      <c r="H18" s="137"/>
      <c r="I18" s="137"/>
      <c r="J18" s="137"/>
      <c r="K18" s="137"/>
    </row>
    <row r="19" spans="2:17" ht="18.75" customHeight="1">
      <c r="B19" s="145"/>
      <c r="C19" s="297">
        <f>IFERROR(GETPIVOTDATA("Überfällig",NeRe_2!$J$5,"Überfällig","Ja"),0)</f>
        <v>4</v>
      </c>
      <c r="D19" s="298"/>
      <c r="E19" s="173"/>
    </row>
    <row r="20" spans="2:17" ht="18.75" customHeight="1">
      <c r="B20" s="145"/>
      <c r="C20" s="299"/>
      <c r="D20" s="299"/>
      <c r="E20" s="174"/>
    </row>
    <row r="21" spans="2:17" ht="18.75" customHeight="1">
      <c r="B21" s="145"/>
      <c r="C21" s="299"/>
      <c r="D21" s="299"/>
      <c r="E21" s="174"/>
    </row>
    <row r="22" spans="2:17" ht="18.75" customHeight="1">
      <c r="B22" s="145"/>
      <c r="C22" s="299"/>
      <c r="D22" s="299"/>
      <c r="E22" s="174"/>
    </row>
    <row r="23" spans="2:17" ht="6.75" customHeight="1"/>
    <row r="24" spans="2:17" ht="18.75" customHeight="1">
      <c r="B24" s="175"/>
      <c r="C24" s="295" t="s">
        <v>220</v>
      </c>
      <c r="D24" s="295"/>
      <c r="E24" s="296"/>
    </row>
    <row r="25" spans="2:17" ht="18.75" customHeight="1">
      <c r="B25" s="145"/>
      <c r="C25" s="292">
        <f>IFERROR(C19/C7,0)</f>
        <v>0.23529411764705882</v>
      </c>
      <c r="D25" s="293"/>
      <c r="E25" s="173"/>
    </row>
    <row r="26" spans="2:17" ht="18.75" customHeight="1">
      <c r="B26" s="145"/>
      <c r="C26" s="294"/>
      <c r="D26" s="294"/>
      <c r="E26" s="174"/>
    </row>
    <row r="27" spans="2:17" ht="18.75" customHeight="1">
      <c r="B27" s="145"/>
      <c r="C27" s="294"/>
      <c r="D27" s="294"/>
      <c r="E27" s="174"/>
    </row>
    <row r="28" spans="2:17" ht="18.75" customHeight="1">
      <c r="B28" s="145"/>
      <c r="C28" s="294"/>
      <c r="D28" s="294"/>
      <c r="E28" s="174"/>
    </row>
    <row r="29" spans="2:17" ht="6.75" customHeight="1"/>
    <row r="30" spans="2:17" ht="18.75" customHeight="1">
      <c r="B30" s="145"/>
      <c r="C30" s="93"/>
      <c r="D30" s="93"/>
      <c r="E30" s="93"/>
      <c r="F30" s="137"/>
      <c r="G30" s="226" t="s">
        <v>258</v>
      </c>
      <c r="H30" s="93"/>
      <c r="I30" s="93"/>
      <c r="J30" s="93"/>
      <c r="K30" s="93"/>
      <c r="L30" s="93"/>
      <c r="M30" s="93"/>
      <c r="N30" s="93"/>
      <c r="O30" s="93"/>
      <c r="P30" s="93"/>
      <c r="Q30" s="93"/>
    </row>
    <row r="31" spans="2:17" ht="18.75" customHeight="1">
      <c r="B31" s="145"/>
      <c r="C31" s="93"/>
      <c r="D31" s="93"/>
      <c r="E31" s="93"/>
      <c r="F31" s="137"/>
      <c r="G31" s="229" t="str">
        <f>"In den nächsten " &amp;Annahmen!E35 &amp;" Tagen"</f>
        <v>In den nächsten 7 Tagen</v>
      </c>
      <c r="H31" s="228"/>
      <c r="I31" s="228"/>
      <c r="J31" s="228" t="str">
        <f>"d.h. bis " &amp;TEXT(Annahmen!G35,"TT.MM.JJJJ")</f>
        <v>d.h. bis 22.08.2021</v>
      </c>
      <c r="K31" s="228"/>
      <c r="L31" s="228"/>
      <c r="M31" s="227"/>
      <c r="N31" s="228" t="str">
        <f>COUNTIFS(tbl_Daten[Fälligkeitsdatum],"&lt;="&amp;Annahmen!G35,tbl_Daten[Fortschritt (%)],"&lt;&gt;"&amp;100%) &amp;" Aufgaben/Karten"</f>
        <v>5 Aufgaben/Karten</v>
      </c>
      <c r="O31" s="228"/>
      <c r="P31" s="93"/>
      <c r="Q31" s="93"/>
    </row>
    <row r="32" spans="2:17" ht="18.75" customHeight="1">
      <c r="B32" s="145"/>
      <c r="C32" s="93"/>
      <c r="D32" s="93"/>
      <c r="E32" s="93"/>
      <c r="F32" s="137"/>
      <c r="G32" s="229" t="str">
        <f>"In den nächsten " &amp;Annahmen!E36 &amp;" Tagen"</f>
        <v>In den nächsten 14 Tagen</v>
      </c>
      <c r="H32" s="228"/>
      <c r="I32" s="228"/>
      <c r="J32" s="228" t="str">
        <f>"d.h. bis " &amp;TEXT(Annahmen!G36,"TT.MM.JJJJ")</f>
        <v>d.h. bis 29.08.2021</v>
      </c>
      <c r="K32" s="228"/>
      <c r="L32" s="228"/>
      <c r="M32" s="227"/>
      <c r="N32" s="228" t="str">
        <f>COUNTIFS(tbl_Daten[Fälligkeitsdatum],"&lt;="&amp;Annahmen!G36,tbl_Daten[Fortschritt (%)],"&lt;&gt;"&amp;100%) &amp;" Aufgaben/Karten"</f>
        <v>5 Aufgaben/Karten</v>
      </c>
      <c r="O32" s="228"/>
      <c r="P32" s="93"/>
      <c r="Q32" s="93"/>
    </row>
    <row r="33" spans="1:18" ht="18.75" customHeight="1">
      <c r="B33" s="145"/>
      <c r="C33" s="93"/>
      <c r="D33" s="93"/>
      <c r="E33" s="93"/>
      <c r="F33" s="137"/>
      <c r="G33" s="229" t="str">
        <f>"In den nächsten " &amp;Annahmen!E37 &amp;" Tagen"</f>
        <v>In den nächsten 21 Tagen</v>
      </c>
      <c r="H33" s="228"/>
      <c r="I33" s="228"/>
      <c r="J33" s="228" t="str">
        <f>"d.h. bis " &amp;TEXT(Annahmen!G37,"TT.MM.JJJJ")</f>
        <v>d.h. bis 05.09.2021</v>
      </c>
      <c r="K33" s="228"/>
      <c r="L33" s="228"/>
      <c r="M33" s="227"/>
      <c r="N33" s="228" t="str">
        <f>COUNTIFS(tbl_Daten[Fälligkeitsdatum],"&lt;="&amp;Annahmen!G37,tbl_Daten[Fortschritt (%)],"&lt;&gt;"&amp;100%) &amp;" Aufgaben/Karten"</f>
        <v>6 Aufgaben/Karten</v>
      </c>
      <c r="O33" s="228"/>
      <c r="P33" s="93"/>
      <c r="Q33" s="93"/>
    </row>
    <row r="34" spans="1:18" ht="18.75" customHeight="1">
      <c r="B34" s="145"/>
      <c r="C34" s="93"/>
      <c r="D34" s="93"/>
      <c r="E34" s="93"/>
      <c r="F34" s="137"/>
      <c r="G34" s="229" t="str">
        <f>"In den nächsten " &amp;Annahmen!E38 &amp;" Tagen"</f>
        <v>In den nächsten 28 Tagen</v>
      </c>
      <c r="H34" s="228"/>
      <c r="I34" s="228"/>
      <c r="J34" s="228" t="str">
        <f>"d.h. bis " &amp;TEXT(Annahmen!G38,"TT.MM.JJJJ")</f>
        <v>d.h. bis 12.09.2021</v>
      </c>
      <c r="K34" s="228"/>
      <c r="L34" s="228"/>
      <c r="M34" s="227"/>
      <c r="N34" s="228" t="str">
        <f>COUNTIFS(tbl_Daten[Fälligkeitsdatum],"&lt;="&amp;Annahmen!G38,tbl_Daten[Fortschritt (%)],"&lt;&gt;"&amp;100%) &amp;" Aufgaben/Karten"</f>
        <v>7 Aufgaben/Karten</v>
      </c>
      <c r="O34" s="228"/>
      <c r="P34" s="93"/>
      <c r="Q34" s="93"/>
    </row>
    <row r="35" spans="1:18" ht="18.75" customHeight="1">
      <c r="C35" s="137"/>
      <c r="D35" s="137"/>
      <c r="E35" s="137"/>
      <c r="F35" s="137"/>
      <c r="G35" s="137"/>
      <c r="H35" s="137"/>
      <c r="I35" s="137"/>
      <c r="J35" s="137"/>
      <c r="K35" s="137"/>
      <c r="L35" s="137"/>
      <c r="M35" s="137"/>
      <c r="N35" s="137"/>
      <c r="O35" s="137"/>
      <c r="P35" s="137"/>
      <c r="Q35" s="137"/>
    </row>
    <row r="36" spans="1:18" ht="18.75" customHeight="1">
      <c r="C36" s="137"/>
      <c r="D36" s="137"/>
      <c r="E36" s="137"/>
      <c r="F36" s="137"/>
      <c r="G36" s="137"/>
      <c r="H36" s="137"/>
      <c r="I36" s="137"/>
      <c r="J36" s="137"/>
      <c r="K36" s="137"/>
      <c r="L36" s="137"/>
      <c r="M36" s="137"/>
      <c r="N36" s="137"/>
      <c r="O36" s="137"/>
      <c r="P36" s="137"/>
      <c r="Q36" s="137"/>
    </row>
    <row r="37" spans="1:18" ht="18.75" customHeight="1">
      <c r="A37" s="128"/>
      <c r="B37" s="128"/>
      <c r="C37" s="128"/>
      <c r="D37" s="128"/>
      <c r="E37" s="128"/>
      <c r="F37" s="128"/>
      <c r="G37" s="128"/>
      <c r="H37" s="128"/>
      <c r="I37" s="128"/>
      <c r="J37" s="128"/>
      <c r="K37" s="128"/>
      <c r="L37" s="128"/>
      <c r="M37" s="128"/>
      <c r="N37" s="128"/>
      <c r="O37" s="128"/>
      <c r="P37" s="128"/>
      <c r="Q37" s="128"/>
      <c r="R37" s="128"/>
    </row>
    <row r="38" spans="1:18" ht="18.75" customHeight="1">
      <c r="A38" s="128"/>
      <c r="B38" s="128"/>
      <c r="C38" s="128"/>
      <c r="D38" s="128"/>
      <c r="E38" s="128"/>
      <c r="F38" s="128"/>
      <c r="G38" s="128"/>
      <c r="H38" s="128"/>
      <c r="I38" s="128"/>
      <c r="J38" s="128"/>
      <c r="K38" s="128"/>
      <c r="L38" s="128"/>
      <c r="M38" s="128"/>
      <c r="N38" s="128"/>
      <c r="O38" s="128"/>
      <c r="P38" s="128"/>
      <c r="Q38" s="128"/>
      <c r="R38" s="128"/>
    </row>
    <row r="39" spans="1:18" ht="18.75" customHeight="1">
      <c r="A39" s="128"/>
      <c r="B39" s="128"/>
      <c r="C39" s="128"/>
      <c r="D39" s="128"/>
      <c r="E39" s="128"/>
      <c r="F39" s="128"/>
      <c r="G39" s="128"/>
      <c r="H39" s="128"/>
      <c r="I39" s="128"/>
      <c r="J39" s="128"/>
      <c r="K39" s="128"/>
      <c r="L39" s="128"/>
      <c r="M39" s="128"/>
      <c r="N39" s="128"/>
      <c r="O39" s="128"/>
      <c r="P39" s="128"/>
      <c r="Q39" s="128"/>
      <c r="R39" s="128"/>
    </row>
    <row r="40" spans="1:18" ht="18.75" hidden="1" customHeight="1">
      <c r="H40" s="137"/>
      <c r="I40" s="137"/>
      <c r="J40" s="137"/>
      <c r="K40" s="137"/>
      <c r="L40" s="137"/>
      <c r="M40" s="137"/>
      <c r="N40" s="137"/>
      <c r="O40" s="137"/>
      <c r="P40" s="137"/>
      <c r="Q40" s="137"/>
    </row>
    <row r="41" spans="1:18" ht="18.75" hidden="1" customHeight="1">
      <c r="H41" s="137"/>
      <c r="I41" s="137"/>
      <c r="J41" s="137"/>
      <c r="K41" s="137"/>
      <c r="L41" s="137"/>
      <c r="M41" s="137"/>
      <c r="N41" s="137"/>
      <c r="O41" s="137"/>
      <c r="P41" s="137"/>
      <c r="Q41" s="137"/>
    </row>
    <row r="42" spans="1:18" ht="18.75" hidden="1" customHeight="1"/>
    <row r="43" spans="1:18" ht="18.75" hidden="1" customHeight="1"/>
    <row r="44" spans="1:18" ht="18.75" hidden="1" customHeight="1"/>
    <row r="45" spans="1:18" ht="18.75" hidden="1" customHeight="1"/>
    <row r="46" spans="1:18" ht="18.75" hidden="1" customHeight="1"/>
    <row r="47" spans="1:18" ht="18.75" hidden="1" customHeight="1"/>
    <row r="48" spans="1:18" ht="18.75" hidden="1" customHeight="1"/>
    <row r="49" ht="18.75" hidden="1" customHeight="1"/>
    <row r="50" ht="18.75" hidden="1" customHeight="1"/>
    <row r="51" ht="18.75" hidden="1" customHeight="1"/>
    <row r="52" ht="18.75" hidden="1" customHeight="1"/>
    <row r="53" ht="18.75" hidden="1" customHeight="1"/>
    <row r="54" ht="18.75" hidden="1" customHeight="1"/>
    <row r="55" ht="18.75" hidden="1" customHeight="1"/>
    <row r="56" ht="18.75" hidden="1" customHeight="1"/>
    <row r="57" ht="18.75" hidden="1" customHeight="1"/>
    <row r="58" ht="18.75" hidden="1" customHeight="1"/>
    <row r="59" ht="18.75" hidden="1" customHeight="1"/>
    <row r="60" ht="18.75" hidden="1" customHeight="1"/>
    <row r="61" ht="18.75" hidden="1" customHeight="1"/>
    <row r="62" ht="18.75" hidden="1" customHeight="1"/>
    <row r="63" ht="18.75" hidden="1" customHeight="1"/>
    <row r="64" ht="18.75" hidden="1" customHeight="1"/>
    <row r="65" ht="18.75" hidden="1" customHeight="1"/>
    <row r="66" ht="18.75" hidden="1" customHeight="1"/>
    <row r="67" ht="18.75" hidden="1" customHeight="1"/>
    <row r="68" ht="18.75" hidden="1" customHeight="1"/>
    <row r="69" ht="18.75" hidden="1" customHeight="1"/>
    <row r="70" ht="18.75" hidden="1" customHeight="1"/>
    <row r="71" ht="18.75" hidden="1" customHeight="1"/>
    <row r="72" ht="18.75" hidden="1" customHeight="1"/>
    <row r="73" ht="18.75" hidden="1" customHeight="1"/>
    <row r="74" ht="18.75" hidden="1" customHeight="1"/>
    <row r="75" ht="18.75" hidden="1" customHeight="1"/>
    <row r="76" ht="18.75" hidden="1" customHeight="1"/>
    <row r="77" ht="18.75" hidden="1" customHeight="1"/>
    <row r="78" ht="18.75" hidden="1" customHeight="1"/>
    <row r="79" ht="18.75" hidden="1" customHeight="1"/>
    <row r="80" ht="18.75" hidden="1" customHeight="1"/>
    <row r="81" ht="18.75" hidden="1" customHeight="1"/>
    <row r="82" ht="18.75" hidden="1" customHeight="1"/>
    <row r="83" ht="18.75" hidden="1" customHeight="1"/>
    <row r="84" ht="18.75" hidden="1" customHeight="1"/>
    <row r="85" ht="18.75" hidden="1" customHeight="1"/>
    <row r="86" ht="18.75" hidden="1" customHeight="1"/>
    <row r="87" ht="18.75" hidden="1" customHeight="1"/>
    <row r="88" ht="18.75" hidden="1" customHeight="1"/>
    <row r="89" ht="18.75" hidden="1" customHeight="1"/>
    <row r="90" ht="18.75" hidden="1" customHeight="1"/>
    <row r="91" ht="18.75" hidden="1" customHeight="1"/>
    <row r="92" ht="18.75" hidden="1" customHeight="1"/>
    <row r="93" ht="18.75" hidden="1" customHeight="1"/>
    <row r="94" ht="18.75" hidden="1" customHeight="1"/>
    <row r="95" ht="18.75" hidden="1" customHeight="1"/>
    <row r="96" ht="18.75" hidden="1" customHeight="1"/>
    <row r="97" ht="18.75" hidden="1" customHeight="1"/>
    <row r="98" ht="18.75" hidden="1" customHeight="1"/>
    <row r="99" ht="18.75" hidden="1" customHeight="1"/>
    <row r="100" ht="18.75" hidden="1" customHeight="1"/>
    <row r="101" ht="18.75" hidden="1" customHeight="1"/>
    <row r="102" ht="18.75" hidden="1" customHeight="1"/>
    <row r="103" ht="18.75" hidden="1" customHeight="1"/>
    <row r="104" ht="18.75" hidden="1" customHeight="1"/>
    <row r="105" ht="18.75" hidden="1" customHeight="1"/>
    <row r="106" ht="18.75" hidden="1" customHeight="1"/>
    <row r="107" ht="18.75" hidden="1" customHeight="1"/>
    <row r="108" ht="18.75" hidden="1" customHeight="1"/>
    <row r="109" ht="18.75" hidden="1" customHeight="1"/>
    <row r="110" ht="18.75" hidden="1" customHeight="1"/>
    <row r="111" ht="18.75" hidden="1" customHeight="1"/>
    <row r="112" ht="18.75" hidden="1" customHeight="1"/>
    <row r="113" ht="18.75" hidden="1" customHeight="1"/>
    <row r="114" ht="18.75" hidden="1" customHeight="1"/>
    <row r="115" ht="18.75" hidden="1" customHeight="1"/>
    <row r="116" ht="18.75" hidden="1" customHeight="1"/>
    <row r="117" ht="18.75" hidden="1" customHeight="1"/>
    <row r="118" ht="18.75" hidden="1" customHeight="1"/>
    <row r="161" spans="1:18">
      <c r="A161" s="128"/>
      <c r="B161" s="128"/>
      <c r="C161" s="128"/>
      <c r="D161" s="128"/>
      <c r="E161" s="128"/>
      <c r="F161" s="128"/>
      <c r="G161" s="128"/>
      <c r="H161" s="128"/>
      <c r="I161" s="128"/>
      <c r="J161" s="128"/>
      <c r="K161" s="128"/>
      <c r="L161" s="128"/>
      <c r="M161" s="128"/>
      <c r="N161" s="128"/>
      <c r="O161" s="128"/>
      <c r="P161" s="128"/>
      <c r="Q161" s="128"/>
      <c r="R161" s="128"/>
    </row>
  </sheetData>
  <sheetProtection algorithmName="SHA-512" hashValue="9eIqblKIlICRlfoQLAeDsX1jtmE1Yfdt6yGvWJLpCr0c0Sa/wGPEYrnugF/LaqkUvAo5z+j76QOybi3tGvnsrQ==" saltValue="bDIN0CvJe1IhGZzQ8vbsTA==" spinCount="100000" sheet="1" objects="1" scenarios="1"/>
  <mergeCells count="8">
    <mergeCell ref="C25:D28"/>
    <mergeCell ref="C6:E6"/>
    <mergeCell ref="C12:E12"/>
    <mergeCell ref="C18:E18"/>
    <mergeCell ref="C24:E24"/>
    <mergeCell ref="C7:D10"/>
    <mergeCell ref="C13:D16"/>
    <mergeCell ref="C19:D22"/>
  </mergeCells>
  <pageMargins left="0.70866141732283472" right="0.70866141732283472" top="0.78740157480314965" bottom="0.78740157480314965" header="0.31496062992125984" footer="0.31496062992125984"/>
  <pageSetup paperSize="9" scale="54" orientation="portrait" r:id="rId1"/>
  <headerFooter>
    <oddFooter>&amp;LEine Vorlage von www.financial-modelling-videos.de&amp;C&amp;A&amp;RSeite &amp;P von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imovi_Nere_01">
    <tabColor theme="0" tint="-0.249977111117893"/>
  </sheetPr>
  <dimension ref="A1:L2010"/>
  <sheetViews>
    <sheetView showGridLines="0" zoomScale="115" zoomScaleNormal="115" workbookViewId="0"/>
  </sheetViews>
  <sheetFormatPr baseColWidth="10" defaultRowHeight="12.75"/>
  <cols>
    <col min="1" max="1" width="3.28515625" customWidth="1"/>
    <col min="2" max="2" width="14.42578125" customWidth="1"/>
    <col min="3" max="3" width="45" customWidth="1"/>
    <col min="4" max="4" width="22.7109375" customWidth="1"/>
    <col min="5" max="5" width="15.140625" style="158" customWidth="1"/>
    <col min="6" max="6" width="22.5703125" style="127" customWidth="1"/>
    <col min="7" max="7" width="17.140625" customWidth="1"/>
    <col min="8" max="8" width="9.85546875" bestFit="1" customWidth="1"/>
    <col min="9" max="9" width="17" style="65" bestFit="1" customWidth="1"/>
    <col min="10" max="10" width="9.140625" customWidth="1"/>
    <col min="11" max="11" width="16" customWidth="1"/>
  </cols>
  <sheetData>
    <row r="1" spans="1:12" ht="35.25" customHeight="1">
      <c r="A1" s="90"/>
      <c r="B1" s="90" t="s">
        <v>189</v>
      </c>
      <c r="C1" s="90"/>
      <c r="D1" s="90"/>
      <c r="E1" s="160"/>
      <c r="F1" s="159"/>
      <c r="G1" s="90"/>
      <c r="H1" s="90"/>
      <c r="I1" s="90"/>
      <c r="J1" s="90"/>
      <c r="K1" s="90"/>
      <c r="L1" s="90"/>
    </row>
    <row r="2" spans="1:12" ht="15.75" customHeight="1">
      <c r="B2" s="65"/>
      <c r="C2" s="65"/>
      <c r="D2" s="65"/>
      <c r="G2" s="65"/>
      <c r="H2" s="65"/>
      <c r="J2" s="65"/>
    </row>
    <row r="3" spans="1:12" s="65" customFormat="1" ht="19.5" customHeight="1">
      <c r="B3" s="130" t="s">
        <v>195</v>
      </c>
      <c r="E3" s="161" t="s">
        <v>195</v>
      </c>
      <c r="F3" s="127"/>
      <c r="K3" s="130" t="s">
        <v>195</v>
      </c>
    </row>
    <row r="4" spans="1:12" s="65" customFormat="1" ht="15.75" customHeight="1">
      <c r="E4" s="158"/>
      <c r="F4" s="127"/>
    </row>
    <row r="5" spans="1:12">
      <c r="B5" s="220" t="s">
        <v>151</v>
      </c>
      <c r="C5" s="220" t="s">
        <v>177</v>
      </c>
      <c r="D5" s="220" t="s">
        <v>182</v>
      </c>
      <c r="E5" s="220" t="s">
        <v>172</v>
      </c>
      <c r="F5" s="221" t="s">
        <v>181</v>
      </c>
      <c r="G5" s="170" t="s">
        <v>183</v>
      </c>
      <c r="H5" s="220" t="s">
        <v>180</v>
      </c>
      <c r="I5"/>
      <c r="K5" s="167" t="s">
        <v>187</v>
      </c>
    </row>
    <row r="6" spans="1:12" ht="15.75" customHeight="1">
      <c r="B6" s="169" t="s">
        <v>149</v>
      </c>
      <c r="C6" s="65" t="s">
        <v>153</v>
      </c>
      <c r="D6" s="65" t="s">
        <v>211</v>
      </c>
      <c r="E6" s="65" t="s">
        <v>174</v>
      </c>
      <c r="F6" s="168">
        <v>44291</v>
      </c>
      <c r="G6" s="148">
        <v>0.7</v>
      </c>
      <c r="H6" s="65" t="s">
        <v>223</v>
      </c>
      <c r="I6"/>
      <c r="K6" s="128" t="str">
        <f>IF(B6="","",B6&amp;COUNTIF(B$5:B6,B6))</f>
        <v>Backlog1</v>
      </c>
    </row>
    <row r="7" spans="1:12" ht="15.75" customHeight="1">
      <c r="B7" s="169" t="s">
        <v>149</v>
      </c>
      <c r="C7" s="65" t="s">
        <v>152</v>
      </c>
      <c r="D7" s="65" t="s">
        <v>212</v>
      </c>
      <c r="E7" s="65" t="s">
        <v>173</v>
      </c>
      <c r="F7" s="168">
        <v>44515</v>
      </c>
      <c r="G7" s="148">
        <v>0.05</v>
      </c>
      <c r="H7" s="65" t="s">
        <v>185</v>
      </c>
      <c r="I7"/>
      <c r="K7" s="128" t="str">
        <f>IF(B7="","",B7&amp;COUNTIF(B$5:B7,B7))</f>
        <v>Backlog2</v>
      </c>
    </row>
    <row r="8" spans="1:12" ht="15.75" customHeight="1">
      <c r="B8" s="169" t="s">
        <v>149</v>
      </c>
      <c r="C8" s="65" t="s">
        <v>222</v>
      </c>
      <c r="D8" s="65" t="s">
        <v>210</v>
      </c>
      <c r="E8" s="65" t="s">
        <v>175</v>
      </c>
      <c r="F8" s="168">
        <v>44545</v>
      </c>
      <c r="G8" s="148">
        <v>0.1</v>
      </c>
      <c r="H8" s="65" t="s">
        <v>185</v>
      </c>
      <c r="I8"/>
      <c r="K8" s="128" t="str">
        <f>IF(B8="","",B8&amp;COUNTIF(B$5:B8,B8))</f>
        <v>Backlog3</v>
      </c>
    </row>
    <row r="9" spans="1:12" ht="15.75" customHeight="1">
      <c r="B9" s="169" t="s">
        <v>149</v>
      </c>
      <c r="C9" s="65" t="s">
        <v>231</v>
      </c>
      <c r="D9" s="65" t="s">
        <v>214</v>
      </c>
      <c r="E9" s="65" t="s">
        <v>174</v>
      </c>
      <c r="F9" s="168">
        <v>44545</v>
      </c>
      <c r="G9" s="148">
        <v>0.1</v>
      </c>
      <c r="H9" s="65" t="s">
        <v>185</v>
      </c>
      <c r="I9"/>
      <c r="K9" s="128" t="str">
        <f>IF(B9="","",B9&amp;COUNTIF(B$5:B9,B9))</f>
        <v>Backlog4</v>
      </c>
    </row>
    <row r="10" spans="1:12" ht="15.75" customHeight="1">
      <c r="B10" s="169" t="s">
        <v>260</v>
      </c>
      <c r="C10" s="65" t="s">
        <v>157</v>
      </c>
      <c r="D10" s="65" t="s">
        <v>213</v>
      </c>
      <c r="E10" s="65" t="s">
        <v>173</v>
      </c>
      <c r="F10" s="168">
        <v>44444</v>
      </c>
      <c r="G10" s="148">
        <v>0.5</v>
      </c>
      <c r="H10" s="65" t="s">
        <v>185</v>
      </c>
      <c r="I10"/>
      <c r="K10" s="128" t="str">
        <f>IF(B10="","",B10&amp;COUNTIF(B$5:B10,B10))</f>
        <v>Design1</v>
      </c>
    </row>
    <row r="11" spans="1:12" ht="15.75" customHeight="1">
      <c r="B11" s="169" t="s">
        <v>260</v>
      </c>
      <c r="C11" s="65" t="s">
        <v>162</v>
      </c>
      <c r="D11" s="65" t="s">
        <v>211</v>
      </c>
      <c r="E11" s="65" t="s">
        <v>174</v>
      </c>
      <c r="F11" s="168">
        <v>44525</v>
      </c>
      <c r="G11" s="148">
        <v>0.85</v>
      </c>
      <c r="H11" s="65" t="s">
        <v>185</v>
      </c>
      <c r="I11"/>
      <c r="K11" s="128" t="str">
        <f>IF(B11="","",B11&amp;COUNTIF(B$5:B11,B11))</f>
        <v>Design2</v>
      </c>
    </row>
    <row r="12" spans="1:12" ht="15.75" customHeight="1">
      <c r="B12" s="169" t="s">
        <v>260</v>
      </c>
      <c r="C12" s="65" t="s">
        <v>154</v>
      </c>
      <c r="D12" s="65" t="s">
        <v>213</v>
      </c>
      <c r="E12" s="65" t="s">
        <v>174</v>
      </c>
      <c r="F12" s="168">
        <v>44346</v>
      </c>
      <c r="G12" s="148">
        <v>1</v>
      </c>
      <c r="H12" s="65" t="s">
        <v>223</v>
      </c>
      <c r="I12"/>
      <c r="K12" s="128" t="str">
        <f>IF(B12="","",B12&amp;COUNTIF(B$5:B12,B12))</f>
        <v>Design3</v>
      </c>
    </row>
    <row r="13" spans="1:12" ht="15.75" customHeight="1">
      <c r="B13" s="169" t="s">
        <v>260</v>
      </c>
      <c r="C13" s="65" t="s">
        <v>159</v>
      </c>
      <c r="D13" s="65" t="s">
        <v>213</v>
      </c>
      <c r="E13" s="65" t="s">
        <v>175</v>
      </c>
      <c r="F13" s="168">
        <v>44484</v>
      </c>
      <c r="G13" s="148">
        <v>0.25</v>
      </c>
      <c r="H13" s="65" t="s">
        <v>185</v>
      </c>
      <c r="I13"/>
      <c r="K13" s="128" t="str">
        <f>IF(B13="","",B13&amp;COUNTIF(B$5:B13,B13))</f>
        <v>Design4</v>
      </c>
    </row>
    <row r="14" spans="1:12" ht="15.75" customHeight="1">
      <c r="B14" s="169" t="s">
        <v>261</v>
      </c>
      <c r="C14" s="65" t="s">
        <v>155</v>
      </c>
      <c r="D14" s="65" t="s">
        <v>213</v>
      </c>
      <c r="E14" s="65" t="s">
        <v>175</v>
      </c>
      <c r="F14" s="168">
        <v>44409</v>
      </c>
      <c r="G14" s="148">
        <v>0.65</v>
      </c>
      <c r="H14" s="65" t="s">
        <v>185</v>
      </c>
      <c r="I14"/>
      <c r="K14" s="128" t="str">
        <f>IF(B14="","",B14&amp;COUNTIF(B$5:B14,B14))</f>
        <v>Development1</v>
      </c>
    </row>
    <row r="15" spans="1:12" ht="15.75" customHeight="1">
      <c r="B15" s="169" t="s">
        <v>261</v>
      </c>
      <c r="C15" s="65" t="s">
        <v>163</v>
      </c>
      <c r="D15" s="65" t="s">
        <v>213</v>
      </c>
      <c r="E15" s="65" t="s">
        <v>175</v>
      </c>
      <c r="F15" s="168">
        <v>44484</v>
      </c>
      <c r="G15" s="148">
        <v>0.15</v>
      </c>
      <c r="H15" s="65" t="s">
        <v>185</v>
      </c>
      <c r="I15"/>
      <c r="K15" s="128" t="str">
        <f>IF(B15="","",B15&amp;COUNTIF(B$5:B15,B15))</f>
        <v>Development2</v>
      </c>
    </row>
    <row r="16" spans="1:12" ht="15.75" customHeight="1">
      <c r="B16" s="169" t="s">
        <v>261</v>
      </c>
      <c r="C16" s="65" t="s">
        <v>161</v>
      </c>
      <c r="D16" s="65" t="s">
        <v>214</v>
      </c>
      <c r="E16" s="65" t="s">
        <v>174</v>
      </c>
      <c r="F16" s="168">
        <v>44449</v>
      </c>
      <c r="G16" s="148">
        <v>0.65</v>
      </c>
      <c r="H16" s="65" t="s">
        <v>185</v>
      </c>
      <c r="I16"/>
      <c r="K16" s="128" t="str">
        <f>IF(B16="","",B16&amp;COUNTIF(B$5:B16,B16))</f>
        <v>Development3</v>
      </c>
    </row>
    <row r="17" spans="2:11" ht="15.75" customHeight="1">
      <c r="B17" s="169" t="s">
        <v>261</v>
      </c>
      <c r="C17" s="65" t="s">
        <v>156</v>
      </c>
      <c r="D17" s="65" t="s">
        <v>211</v>
      </c>
      <c r="E17" s="65" t="s">
        <v>173</v>
      </c>
      <c r="F17" s="168">
        <v>44387</v>
      </c>
      <c r="G17" s="148">
        <v>0.15</v>
      </c>
      <c r="H17" s="65" t="s">
        <v>185</v>
      </c>
      <c r="I17"/>
      <c r="K17" s="128" t="str">
        <f>IF(B17="","",B17&amp;COUNTIF(B$5:B17,B17))</f>
        <v>Development4</v>
      </c>
    </row>
    <row r="18" spans="2:11" ht="15.75" customHeight="1">
      <c r="B18" s="169" t="s">
        <v>262</v>
      </c>
      <c r="C18" s="65" t="s">
        <v>166</v>
      </c>
      <c r="D18" s="65" t="s">
        <v>211</v>
      </c>
      <c r="E18" s="65" t="s">
        <v>175</v>
      </c>
      <c r="F18" s="168">
        <v>44489</v>
      </c>
      <c r="G18" s="148">
        <v>0.5</v>
      </c>
      <c r="H18" s="65" t="s">
        <v>185</v>
      </c>
      <c r="I18"/>
      <c r="K18" s="128" t="str">
        <f>IF(B18="","",B18&amp;COUNTIF(B$5:B18,B18))</f>
        <v>Testing1</v>
      </c>
    </row>
    <row r="19" spans="2:11" ht="15.75" customHeight="1">
      <c r="B19" s="169" t="s">
        <v>262</v>
      </c>
      <c r="C19" s="65" t="s">
        <v>165</v>
      </c>
      <c r="D19" s="65" t="s">
        <v>212</v>
      </c>
      <c r="E19" s="65" t="s">
        <v>174</v>
      </c>
      <c r="F19" s="168">
        <v>44494</v>
      </c>
      <c r="G19" s="148">
        <v>0.35</v>
      </c>
      <c r="H19" s="65" t="s">
        <v>185</v>
      </c>
      <c r="I19"/>
      <c r="K19" s="128" t="str">
        <f>IF(B19="","",B19&amp;COUNTIF(B$5:B19,B19))</f>
        <v>Testing2</v>
      </c>
    </row>
    <row r="20" spans="2:11" ht="15.75" customHeight="1">
      <c r="B20" s="169" t="s">
        <v>262</v>
      </c>
      <c r="C20" s="65" t="s">
        <v>160</v>
      </c>
      <c r="D20" s="65" t="s">
        <v>211</v>
      </c>
      <c r="E20" s="65" t="s">
        <v>174</v>
      </c>
      <c r="F20" s="168">
        <v>44409</v>
      </c>
      <c r="G20" s="148">
        <v>0.5</v>
      </c>
      <c r="H20" s="65" t="s">
        <v>223</v>
      </c>
      <c r="I20"/>
      <c r="K20" s="128" t="str">
        <f>IF(B20="","",B20&amp;COUNTIF(B$5:B20,B20))</f>
        <v>Testing3</v>
      </c>
    </row>
    <row r="21" spans="2:11" ht="15.75" customHeight="1">
      <c r="B21" s="169" t="s">
        <v>262</v>
      </c>
      <c r="C21" s="65" t="s">
        <v>164</v>
      </c>
      <c r="D21" s="65" t="s">
        <v>209</v>
      </c>
      <c r="E21" s="65" t="s">
        <v>173</v>
      </c>
      <c r="F21" s="168">
        <v>44409</v>
      </c>
      <c r="G21" s="148">
        <v>0.4</v>
      </c>
      <c r="H21" s="65" t="s">
        <v>223</v>
      </c>
      <c r="I21"/>
      <c r="K21" s="128" t="str">
        <f>IF(B21="","",B21&amp;COUNTIF(B$5:B21,B21))</f>
        <v>Testing4</v>
      </c>
    </row>
    <row r="22" spans="2:11" ht="15.75" customHeight="1">
      <c r="B22" s="169" t="s">
        <v>262</v>
      </c>
      <c r="C22" s="65" t="s">
        <v>158</v>
      </c>
      <c r="D22" s="65" t="s">
        <v>213</v>
      </c>
      <c r="E22" s="65" t="s">
        <v>174</v>
      </c>
      <c r="F22" s="168">
        <v>44494</v>
      </c>
      <c r="G22" s="148">
        <v>0.9</v>
      </c>
      <c r="H22" s="65" t="s">
        <v>185</v>
      </c>
      <c r="I22"/>
      <c r="K22" s="128" t="str">
        <f>IF(B22="","",B22&amp;COUNTIF(B$5:B22,B22))</f>
        <v>Testing5</v>
      </c>
    </row>
    <row r="23" spans="2:11" ht="15.75" customHeight="1">
      <c r="E23"/>
      <c r="F23"/>
      <c r="I23"/>
      <c r="K23" s="128" t="str">
        <f>IF(B23="","",B23&amp;COUNTIF(B$5:B23,B23))</f>
        <v/>
      </c>
    </row>
    <row r="24" spans="2:11" ht="15.75" customHeight="1">
      <c r="E24"/>
      <c r="F24"/>
      <c r="I24"/>
      <c r="K24" s="128" t="str">
        <f>IF(B24="","",B24&amp;COUNTIF(B$5:B24,B24))</f>
        <v/>
      </c>
    </row>
    <row r="25" spans="2:11" ht="15.75" customHeight="1">
      <c r="E25"/>
      <c r="F25"/>
      <c r="I25"/>
      <c r="K25" s="128" t="str">
        <f>IF(B25="","",B25&amp;COUNTIF(B$5:B25,B25))</f>
        <v/>
      </c>
    </row>
    <row r="26" spans="2:11" ht="15.75" customHeight="1">
      <c r="E26"/>
      <c r="F26"/>
      <c r="I26"/>
      <c r="K26" s="128" t="str">
        <f>IF(B26="","",B26&amp;COUNTIF(B$5:B26,B26))</f>
        <v/>
      </c>
    </row>
    <row r="27" spans="2:11" ht="15.75" customHeight="1">
      <c r="E27"/>
      <c r="F27"/>
      <c r="I27"/>
      <c r="K27" s="128" t="str">
        <f>IF(B27="","",B27&amp;COUNTIF(B$5:B27,B27))</f>
        <v/>
      </c>
    </row>
    <row r="28" spans="2:11" ht="15.75" customHeight="1">
      <c r="E28"/>
      <c r="F28"/>
      <c r="I28"/>
      <c r="K28" s="128" t="str">
        <f>IF(B28="","",B28&amp;COUNTIF(B$5:B28,B28))</f>
        <v/>
      </c>
    </row>
    <row r="29" spans="2:11" ht="15.75" customHeight="1">
      <c r="E29"/>
      <c r="F29"/>
      <c r="I29"/>
      <c r="K29" s="128" t="str">
        <f>IF(B29="","",B29&amp;COUNTIF(B$5:B29,B29))</f>
        <v/>
      </c>
    </row>
    <row r="30" spans="2:11" ht="15.75" customHeight="1">
      <c r="E30"/>
      <c r="F30"/>
      <c r="I30"/>
      <c r="K30" s="128" t="str">
        <f>IF(B30="","",B30&amp;COUNTIF(B$5:B30,B30))</f>
        <v/>
      </c>
    </row>
    <row r="31" spans="2:11" ht="15.75" customHeight="1">
      <c r="E31"/>
      <c r="F31"/>
      <c r="I31"/>
      <c r="K31" s="128" t="str">
        <f>IF(B31="","",B31&amp;COUNTIF(B$5:B31,B31))</f>
        <v/>
      </c>
    </row>
    <row r="32" spans="2:11" ht="15.75" customHeight="1">
      <c r="E32"/>
      <c r="F32"/>
      <c r="I32"/>
      <c r="J32" s="65"/>
      <c r="K32" s="128" t="str">
        <f>IF(B32="","",B32&amp;COUNTIF(B$5:B32,B32))</f>
        <v/>
      </c>
    </row>
    <row r="33" spans="5:11" ht="15.75" customHeight="1">
      <c r="E33"/>
      <c r="F33"/>
      <c r="I33"/>
      <c r="J33" s="65"/>
      <c r="K33" s="128" t="str">
        <f>IF(B33="","",B33&amp;COUNTIF(B$5:B33,B33))</f>
        <v/>
      </c>
    </row>
    <row r="34" spans="5:11" ht="15.75" customHeight="1">
      <c r="E34"/>
      <c r="F34"/>
      <c r="I34"/>
      <c r="J34" s="65"/>
      <c r="K34" s="128" t="str">
        <f>IF(B34="","",B34&amp;COUNTIF(B$5:B34,B34))</f>
        <v/>
      </c>
    </row>
    <row r="35" spans="5:11" ht="15.75" customHeight="1">
      <c r="E35"/>
      <c r="F35"/>
      <c r="I35"/>
      <c r="K35" s="128" t="str">
        <f>IF(B35="","",B35&amp;COUNTIF(B$5:B35,B35))</f>
        <v/>
      </c>
    </row>
    <row r="36" spans="5:11" ht="15.75" customHeight="1">
      <c r="E36"/>
      <c r="F36"/>
      <c r="I36"/>
      <c r="K36" s="128" t="str">
        <f>IF(B36="","",B36&amp;COUNTIF(B$5:B36,B36))</f>
        <v/>
      </c>
    </row>
    <row r="37" spans="5:11" ht="15.75" customHeight="1">
      <c r="K37" s="128" t="str">
        <f>IF(B37="","",B37&amp;COUNTIF(B$5:B37,B37))</f>
        <v/>
      </c>
    </row>
    <row r="38" spans="5:11" ht="15.75" customHeight="1">
      <c r="K38" s="128" t="str">
        <f>IF(B38="","",B38&amp;COUNTIF(B$5:B38,B38))</f>
        <v/>
      </c>
    </row>
    <row r="39" spans="5:11" ht="15.75" customHeight="1">
      <c r="K39" s="128" t="str">
        <f>IF(B39="","",B39&amp;COUNTIF(B$5:B39,B39))</f>
        <v/>
      </c>
    </row>
    <row r="40" spans="5:11" ht="15.75" customHeight="1">
      <c r="K40" s="128" t="str">
        <f>IF(B40="","",B40&amp;COUNTIF(B$5:B40,B40))</f>
        <v/>
      </c>
    </row>
    <row r="41" spans="5:11" ht="15.75" customHeight="1">
      <c r="K41" s="128" t="str">
        <f>IF(B41="","",B41&amp;COUNTIF(B$5:B41,B41))</f>
        <v/>
      </c>
    </row>
    <row r="42" spans="5:11" ht="15.75" customHeight="1">
      <c r="K42" s="128" t="str">
        <f>IF(B42="","",B42&amp;COUNTIF(B$5:B42,B42))</f>
        <v/>
      </c>
    </row>
    <row r="43" spans="5:11" ht="15.75" customHeight="1">
      <c r="K43" s="128" t="str">
        <f>IF(B43="","",B43&amp;COUNTIF(B$5:B43,B43))</f>
        <v/>
      </c>
    </row>
    <row r="44" spans="5:11" ht="15.75" customHeight="1">
      <c r="K44" s="128" t="str">
        <f>IF(B44="","",B44&amp;COUNTIF(B$5:B44,B44))</f>
        <v/>
      </c>
    </row>
    <row r="45" spans="5:11" ht="15.75" customHeight="1">
      <c r="K45" s="128" t="str">
        <f>IF(B45="","",B45&amp;COUNTIF(B$5:B45,B45))</f>
        <v/>
      </c>
    </row>
    <row r="46" spans="5:11" ht="15.75" customHeight="1">
      <c r="K46" s="128" t="str">
        <f>IF(B46="","",B46&amp;COUNTIF(B$5:B46,B46))</f>
        <v/>
      </c>
    </row>
    <row r="47" spans="5:11" ht="15.75" customHeight="1">
      <c r="K47" s="128" t="str">
        <f>IF(B47="","",B47&amp;COUNTIF(B$5:B47,B47))</f>
        <v/>
      </c>
    </row>
    <row r="48" spans="5:11" ht="15.75" customHeight="1">
      <c r="K48" s="128" t="str">
        <f>IF(B48="","",B48&amp;COUNTIF(B$5:B48,B48))</f>
        <v/>
      </c>
    </row>
    <row r="49" spans="11:11" ht="15.75" customHeight="1">
      <c r="K49" s="128" t="str">
        <f>IF(B49="","",B49&amp;COUNTIF(B$5:B49,B49))</f>
        <v/>
      </c>
    </row>
    <row r="50" spans="11:11" ht="15.75" customHeight="1">
      <c r="K50" s="128" t="str">
        <f>IF(B50="","",B50&amp;COUNTIF(B$5:B50,B50))</f>
        <v/>
      </c>
    </row>
    <row r="51" spans="11:11" ht="15.75" customHeight="1">
      <c r="K51" s="128" t="str">
        <f>IF(B51="","",B51&amp;COUNTIF(B$5:B51,B51))</f>
        <v/>
      </c>
    </row>
    <row r="52" spans="11:11" ht="15.75" customHeight="1">
      <c r="K52" s="128" t="str">
        <f>IF(B52="","",B52&amp;COUNTIF(B$5:B52,B52))</f>
        <v/>
      </c>
    </row>
    <row r="53" spans="11:11" ht="15.75" customHeight="1">
      <c r="K53" s="128" t="str">
        <f>IF(B53="","",B53&amp;COUNTIF(B$5:B53,B53))</f>
        <v/>
      </c>
    </row>
    <row r="54" spans="11:11" ht="15.75" customHeight="1">
      <c r="K54" s="128" t="str">
        <f>IF(B54="","",B54&amp;COUNTIF(B$5:B54,B54))</f>
        <v/>
      </c>
    </row>
    <row r="55" spans="11:11" ht="15.75" customHeight="1">
      <c r="K55" s="128" t="str">
        <f>IF(B55="","",B55&amp;COUNTIF(B$5:B55,B55))</f>
        <v/>
      </c>
    </row>
    <row r="56" spans="11:11" ht="15.75" customHeight="1">
      <c r="K56" s="128" t="str">
        <f>IF(B56="","",B56&amp;COUNTIF(B$5:B56,B56))</f>
        <v/>
      </c>
    </row>
    <row r="57" spans="11:11" ht="15.75" customHeight="1">
      <c r="K57" s="128" t="str">
        <f>IF(B57="","",B57&amp;COUNTIF(B$5:B57,B57))</f>
        <v/>
      </c>
    </row>
    <row r="58" spans="11:11" ht="15.75" customHeight="1">
      <c r="K58" s="128" t="str">
        <f>IF(B58="","",B58&amp;COUNTIF(B$5:B58,B58))</f>
        <v/>
      </c>
    </row>
    <row r="59" spans="11:11" ht="15.75" customHeight="1">
      <c r="K59" s="128" t="str">
        <f>IF(B59="","",B59&amp;COUNTIF(B$5:B59,B59))</f>
        <v/>
      </c>
    </row>
    <row r="60" spans="11:11" ht="15.75" customHeight="1">
      <c r="K60" s="128" t="str">
        <f>IF(B60="","",B60&amp;COUNTIF(B$5:B60,B60))</f>
        <v/>
      </c>
    </row>
    <row r="61" spans="11:11" ht="15.75" customHeight="1">
      <c r="K61" s="128" t="str">
        <f>IF(B61="","",B61&amp;COUNTIF(B$5:B61,B61))</f>
        <v/>
      </c>
    </row>
    <row r="62" spans="11:11" ht="15.75" customHeight="1">
      <c r="K62" s="128" t="str">
        <f>IF(B62="","",B62&amp;COUNTIF(B$5:B62,B62))</f>
        <v/>
      </c>
    </row>
    <row r="63" spans="11:11" ht="15.75" customHeight="1">
      <c r="K63" s="128" t="str">
        <f>IF(B63="","",B63&amp;COUNTIF(B$5:B63,B63))</f>
        <v/>
      </c>
    </row>
    <row r="64" spans="11:11" ht="15.75" customHeight="1">
      <c r="K64" s="128" t="str">
        <f>IF(B64="","",B64&amp;COUNTIF(B$5:B64,B64))</f>
        <v/>
      </c>
    </row>
    <row r="65" spans="11:11" ht="15.75" customHeight="1">
      <c r="K65" s="128" t="str">
        <f>IF(B65="","",B65&amp;COUNTIF(B$5:B65,B65))</f>
        <v/>
      </c>
    </row>
    <row r="66" spans="11:11" ht="15.75" customHeight="1">
      <c r="K66" s="128" t="str">
        <f>IF(B66="","",B66&amp;COUNTIF(B$5:B66,B66))</f>
        <v/>
      </c>
    </row>
    <row r="67" spans="11:11" ht="15.75" customHeight="1">
      <c r="K67" s="128" t="str">
        <f>IF(B67="","",B67&amp;COUNTIF(B$5:B67,B67))</f>
        <v/>
      </c>
    </row>
    <row r="68" spans="11:11" ht="15.75" customHeight="1">
      <c r="K68" s="128" t="str">
        <f>IF(B68="","",B68&amp;COUNTIF(B$5:B68,B68))</f>
        <v/>
      </c>
    </row>
    <row r="69" spans="11:11" ht="15.75" customHeight="1">
      <c r="K69" s="128" t="str">
        <f>IF(B69="","",B69&amp;COUNTIF(B$5:B69,B69))</f>
        <v/>
      </c>
    </row>
    <row r="70" spans="11:11" ht="15.75" customHeight="1">
      <c r="K70" s="128" t="str">
        <f>IF(B70="","",B70&amp;COUNTIF(B$5:B70,B70))</f>
        <v/>
      </c>
    </row>
    <row r="71" spans="11:11" ht="15.75" customHeight="1">
      <c r="K71" s="128" t="str">
        <f>IF(B71="","",B71&amp;COUNTIF(B$5:B71,B71))</f>
        <v/>
      </c>
    </row>
    <row r="72" spans="11:11" ht="15.75" customHeight="1">
      <c r="K72" s="128" t="str">
        <f>IF(B72="","",B72&amp;COUNTIF(B$5:B72,B72))</f>
        <v/>
      </c>
    </row>
    <row r="73" spans="11:11" ht="15.75" customHeight="1">
      <c r="K73" s="128" t="str">
        <f>IF(B73="","",B73&amp;COUNTIF(B$5:B73,B73))</f>
        <v/>
      </c>
    </row>
    <row r="74" spans="11:11" ht="15.75" customHeight="1">
      <c r="K74" s="128" t="str">
        <f>IF(B74="","",B74&amp;COUNTIF(B$5:B74,B74))</f>
        <v/>
      </c>
    </row>
    <row r="75" spans="11:11" ht="15.75" customHeight="1">
      <c r="K75" s="128" t="str">
        <f>IF(B75="","",B75&amp;COUNTIF(B$5:B75,B75))</f>
        <v/>
      </c>
    </row>
    <row r="76" spans="11:11" ht="15.75" customHeight="1">
      <c r="K76" s="128" t="str">
        <f>IF(B76="","",B76&amp;COUNTIF(B$5:B76,B76))</f>
        <v/>
      </c>
    </row>
    <row r="77" spans="11:11" ht="15.75" customHeight="1">
      <c r="K77" s="128" t="str">
        <f>IF(B77="","",B77&amp;COUNTIF(B$5:B77,B77))</f>
        <v/>
      </c>
    </row>
    <row r="78" spans="11:11" ht="15.75" customHeight="1">
      <c r="K78" s="128" t="str">
        <f>IF(B78="","",B78&amp;COUNTIF(B$5:B78,B78))</f>
        <v/>
      </c>
    </row>
    <row r="79" spans="11:11" ht="15.75" customHeight="1">
      <c r="K79" s="128" t="str">
        <f>IF(B79="","",B79&amp;COUNTIF(B$5:B79,B79))</f>
        <v/>
      </c>
    </row>
    <row r="80" spans="11:11" ht="15.75" customHeight="1">
      <c r="K80" s="128" t="str">
        <f>IF(B80="","",B80&amp;COUNTIF(B$5:B80,B80))</f>
        <v/>
      </c>
    </row>
    <row r="81" spans="11:11" ht="15.75" customHeight="1">
      <c r="K81" s="128" t="str">
        <f>IF(B81="","",B81&amp;COUNTIF(B$5:B81,B81))</f>
        <v/>
      </c>
    </row>
    <row r="82" spans="11:11" ht="15.75" customHeight="1">
      <c r="K82" s="128" t="str">
        <f>IF(B82="","",B82&amp;COUNTIF(B$5:B82,B82))</f>
        <v/>
      </c>
    </row>
    <row r="83" spans="11:11" ht="15.75" customHeight="1">
      <c r="K83" s="128" t="str">
        <f>IF(B83="","",B83&amp;COUNTIF(B$5:B83,B83))</f>
        <v/>
      </c>
    </row>
    <row r="84" spans="11:11" ht="15.75" customHeight="1">
      <c r="K84" s="128" t="str">
        <f>IF(B84="","",B84&amp;COUNTIF(B$5:B84,B84))</f>
        <v/>
      </c>
    </row>
    <row r="85" spans="11:11" ht="15.75" customHeight="1">
      <c r="K85" s="128" t="str">
        <f>IF(B85="","",B85&amp;COUNTIF(B$5:B85,B85))</f>
        <v/>
      </c>
    </row>
    <row r="86" spans="11:11" ht="15.75" customHeight="1">
      <c r="K86" s="128" t="str">
        <f>IF(B86="","",B86&amp;COUNTIF(B$5:B86,B86))</f>
        <v/>
      </c>
    </row>
    <row r="87" spans="11:11" ht="15.75" customHeight="1">
      <c r="K87" s="128" t="str">
        <f>IF(B87="","",B87&amp;COUNTIF(B$5:B87,B87))</f>
        <v/>
      </c>
    </row>
    <row r="88" spans="11:11" ht="15.75" customHeight="1">
      <c r="K88" s="128" t="str">
        <f>IF(B88="","",B88&amp;COUNTIF(B$5:B88,B88))</f>
        <v/>
      </c>
    </row>
    <row r="89" spans="11:11" ht="15.75" customHeight="1">
      <c r="K89" s="128" t="str">
        <f>IF(B89="","",B89&amp;COUNTIF(B$5:B89,B89))</f>
        <v/>
      </c>
    </row>
    <row r="90" spans="11:11" ht="15.75" customHeight="1">
      <c r="K90" s="128" t="str">
        <f>IF(B90="","",B90&amp;COUNTIF(B$5:B90,B90))</f>
        <v/>
      </c>
    </row>
    <row r="91" spans="11:11" ht="15.75" customHeight="1">
      <c r="K91" s="128" t="str">
        <f>IF(B91="","",B91&amp;COUNTIF(B$5:B91,B91))</f>
        <v/>
      </c>
    </row>
    <row r="92" spans="11:11" ht="15.75" customHeight="1">
      <c r="K92" s="128" t="str">
        <f>IF(B92="","",B92&amp;COUNTIF(B$5:B92,B92))</f>
        <v/>
      </c>
    </row>
    <row r="93" spans="11:11" ht="15.75" customHeight="1">
      <c r="K93" s="128" t="str">
        <f>IF(B93="","",B93&amp;COUNTIF(B$5:B93,B93))</f>
        <v/>
      </c>
    </row>
    <row r="94" spans="11:11" ht="15.75" customHeight="1">
      <c r="K94" s="128" t="str">
        <f>IF(B94="","",B94&amp;COUNTIF(B$5:B94,B94))</f>
        <v/>
      </c>
    </row>
    <row r="95" spans="11:11" ht="15.75" customHeight="1">
      <c r="K95" s="128" t="str">
        <f>IF(B95="","",B95&amp;COUNTIF(B$5:B95,B95))</f>
        <v/>
      </c>
    </row>
    <row r="96" spans="11:11" ht="15.75" customHeight="1">
      <c r="K96" s="128" t="str">
        <f>IF(B96="","",B96&amp;COUNTIF(B$5:B96,B96))</f>
        <v/>
      </c>
    </row>
    <row r="97" spans="11:11" ht="15.75" customHeight="1">
      <c r="K97" s="128" t="str">
        <f>IF(B97="","",B97&amp;COUNTIF(B$5:B97,B97))</f>
        <v/>
      </c>
    </row>
    <row r="98" spans="11:11" ht="15.75" customHeight="1">
      <c r="K98" s="128" t="str">
        <f>IF(B98="","",B98&amp;COUNTIF(B$5:B98,B98))</f>
        <v/>
      </c>
    </row>
    <row r="99" spans="11:11" ht="15.75" customHeight="1">
      <c r="K99" s="128" t="str">
        <f>IF(B99="","",B99&amp;COUNTIF(B$5:B99,B99))</f>
        <v/>
      </c>
    </row>
    <row r="100" spans="11:11" ht="15.75" customHeight="1">
      <c r="K100" s="128" t="str">
        <f>IF(B100="","",B100&amp;COUNTIF(B$5:B100,B100))</f>
        <v/>
      </c>
    </row>
    <row r="101" spans="11:11" ht="15.75" customHeight="1">
      <c r="K101" s="128" t="str">
        <f>IF(B101="","",B101&amp;COUNTIF(B$5:B101,B101))</f>
        <v/>
      </c>
    </row>
    <row r="102" spans="11:11" ht="15.75" customHeight="1">
      <c r="K102" s="128" t="str">
        <f>IF(B102="","",B102&amp;COUNTIF(B$5:B102,B102))</f>
        <v/>
      </c>
    </row>
    <row r="103" spans="11:11" ht="15.75" customHeight="1">
      <c r="K103" s="128" t="str">
        <f>IF(B103="","",B103&amp;COUNTIF(B$5:B103,B103))</f>
        <v/>
      </c>
    </row>
    <row r="104" spans="11:11" ht="15.75" customHeight="1">
      <c r="K104" s="128" t="str">
        <f>IF(B104="","",B104&amp;COUNTIF(B$5:B104,B104))</f>
        <v/>
      </c>
    </row>
    <row r="105" spans="11:11" ht="15.75" customHeight="1">
      <c r="K105" s="128" t="str">
        <f>IF(B105="","",B105&amp;COUNTIF(B$5:B105,B105))</f>
        <v/>
      </c>
    </row>
    <row r="106" spans="11:11" ht="15.75" customHeight="1">
      <c r="K106" s="128" t="str">
        <f>IF(B106="","",B106&amp;COUNTIF(B$5:B106,B106))</f>
        <v/>
      </c>
    </row>
    <row r="107" spans="11:11" ht="15.75" customHeight="1">
      <c r="K107" s="128" t="str">
        <f>IF(B107="","",B107&amp;COUNTIF(B$5:B107,B107))</f>
        <v/>
      </c>
    </row>
    <row r="108" spans="11:11" ht="15.75" customHeight="1">
      <c r="K108" s="128" t="str">
        <f>IF(B108="","",B108&amp;COUNTIF(B$5:B108,B108))</f>
        <v/>
      </c>
    </row>
    <row r="109" spans="11:11" ht="15.75" customHeight="1">
      <c r="K109" s="128" t="str">
        <f>IF(B109="","",B109&amp;COUNTIF(B$5:B109,B109))</f>
        <v/>
      </c>
    </row>
    <row r="110" spans="11:11" ht="15.75" customHeight="1">
      <c r="K110" s="128" t="str">
        <f>IF(B110="","",B110&amp;COUNTIF(B$5:B110,B110))</f>
        <v/>
      </c>
    </row>
    <row r="111" spans="11:11" ht="15.75" customHeight="1">
      <c r="K111" s="128" t="str">
        <f>IF(B111="","",B111&amp;COUNTIF(B$5:B111,B111))</f>
        <v/>
      </c>
    </row>
    <row r="112" spans="11:11" ht="15.75" customHeight="1">
      <c r="K112" s="128" t="str">
        <f>IF(B112="","",B112&amp;COUNTIF(B$5:B112,B112))</f>
        <v/>
      </c>
    </row>
    <row r="113" spans="11:11" ht="15.75" customHeight="1">
      <c r="K113" s="128" t="str">
        <f>IF(B113="","",B113&amp;COUNTIF(B$5:B113,B113))</f>
        <v/>
      </c>
    </row>
    <row r="114" spans="11:11" ht="15.75" customHeight="1">
      <c r="K114" s="128" t="str">
        <f>IF(B114="","",B114&amp;COUNTIF(B$5:B114,B114))</f>
        <v/>
      </c>
    </row>
    <row r="115" spans="11:11" ht="15.75" customHeight="1">
      <c r="K115" s="128" t="str">
        <f>IF(B115="","",B115&amp;COUNTIF(B$5:B115,B115))</f>
        <v/>
      </c>
    </row>
    <row r="116" spans="11:11" ht="15.75" customHeight="1">
      <c r="K116" s="128" t="str">
        <f>IF(B116="","",B116&amp;COUNTIF(B$5:B116,B116))</f>
        <v/>
      </c>
    </row>
    <row r="117" spans="11:11" ht="15.75" customHeight="1">
      <c r="K117" s="128" t="str">
        <f>IF(B117="","",B117&amp;COUNTIF(B$5:B117,B117))</f>
        <v/>
      </c>
    </row>
    <row r="118" spans="11:11" ht="15.75" customHeight="1">
      <c r="K118" s="128" t="str">
        <f>IF(B118="","",B118&amp;COUNTIF(B$5:B118,B118))</f>
        <v/>
      </c>
    </row>
    <row r="119" spans="11:11" ht="15.75" customHeight="1">
      <c r="K119" s="128" t="str">
        <f>IF(B119="","",B119&amp;COUNTIF(B$5:B119,B119))</f>
        <v/>
      </c>
    </row>
    <row r="120" spans="11:11" ht="15.75" customHeight="1">
      <c r="K120" s="128" t="str">
        <f>IF(B120="","",B120&amp;COUNTIF(B$5:B120,B120))</f>
        <v/>
      </c>
    </row>
    <row r="121" spans="11:11" ht="15.75" customHeight="1">
      <c r="K121" s="128" t="str">
        <f>IF(B121="","",B121&amp;COUNTIF(B$5:B121,B121))</f>
        <v/>
      </c>
    </row>
    <row r="122" spans="11:11" ht="15.75" customHeight="1">
      <c r="K122" s="128" t="str">
        <f>IF(B122="","",B122&amp;COUNTIF(B$5:B122,B122))</f>
        <v/>
      </c>
    </row>
    <row r="123" spans="11:11" ht="15.75" customHeight="1">
      <c r="K123" s="128" t="str">
        <f>IF(B123="","",B123&amp;COUNTIF(B$5:B123,B123))</f>
        <v/>
      </c>
    </row>
    <row r="124" spans="11:11" ht="15.75" customHeight="1">
      <c r="K124" s="128" t="str">
        <f>IF(B124="","",B124&amp;COUNTIF(B$5:B124,B124))</f>
        <v/>
      </c>
    </row>
    <row r="125" spans="11:11" ht="15.75" customHeight="1">
      <c r="K125" s="128" t="str">
        <f>IF(B125="","",B125&amp;COUNTIF(B$5:B125,B125))</f>
        <v/>
      </c>
    </row>
    <row r="126" spans="11:11" ht="15.75" customHeight="1">
      <c r="K126" s="128" t="str">
        <f>IF(B126="","",B126&amp;COUNTIF(B$5:B126,B126))</f>
        <v/>
      </c>
    </row>
    <row r="127" spans="11:11" ht="15.75" customHeight="1">
      <c r="K127" s="128" t="str">
        <f>IF(B127="","",B127&amp;COUNTIF(B$5:B127,B127))</f>
        <v/>
      </c>
    </row>
    <row r="128" spans="11:11" ht="15.75" customHeight="1">
      <c r="K128" s="128" t="str">
        <f>IF(B128="","",B128&amp;COUNTIF(B$5:B128,B128))</f>
        <v/>
      </c>
    </row>
    <row r="129" spans="11:11" ht="15.75" customHeight="1">
      <c r="K129" s="128" t="str">
        <f>IF(B129="","",B129&amp;COUNTIF(B$5:B129,B129))</f>
        <v/>
      </c>
    </row>
    <row r="130" spans="11:11" ht="15.75" customHeight="1">
      <c r="K130" s="128" t="str">
        <f>IF(B130="","",B130&amp;COUNTIF(B$5:B130,B130))</f>
        <v/>
      </c>
    </row>
    <row r="131" spans="11:11" ht="15.75" customHeight="1">
      <c r="K131" s="128" t="str">
        <f>IF(B131="","",B131&amp;COUNTIF(B$5:B131,B131))</f>
        <v/>
      </c>
    </row>
    <row r="132" spans="11:11" ht="15.75" customHeight="1">
      <c r="K132" s="128" t="str">
        <f>IF(B132="","",B132&amp;COUNTIF(B$5:B132,B132))</f>
        <v/>
      </c>
    </row>
    <row r="133" spans="11:11" ht="15.75" customHeight="1">
      <c r="K133" s="128" t="str">
        <f>IF(B133="","",B133&amp;COUNTIF(B$5:B133,B133))</f>
        <v/>
      </c>
    </row>
    <row r="134" spans="11:11" ht="15.75" customHeight="1">
      <c r="K134" s="128" t="str">
        <f>IF(B134="","",B134&amp;COUNTIF(B$5:B134,B134))</f>
        <v/>
      </c>
    </row>
    <row r="135" spans="11:11" ht="15.75" customHeight="1">
      <c r="K135" s="128" t="str">
        <f>IF(B135="","",B135&amp;COUNTIF(B$5:B135,B135))</f>
        <v/>
      </c>
    </row>
    <row r="136" spans="11:11" ht="15.75" customHeight="1">
      <c r="K136" s="128" t="str">
        <f>IF(B136="","",B136&amp;COUNTIF(B$5:B136,B136))</f>
        <v/>
      </c>
    </row>
    <row r="137" spans="11:11" ht="15.75" customHeight="1">
      <c r="K137" s="128" t="str">
        <f>IF(B137="","",B137&amp;COUNTIF(B$5:B137,B137))</f>
        <v/>
      </c>
    </row>
    <row r="138" spans="11:11" ht="15.75" customHeight="1">
      <c r="K138" s="128" t="str">
        <f>IF(B138="","",B138&amp;COUNTIF(B$5:B138,B138))</f>
        <v/>
      </c>
    </row>
    <row r="139" spans="11:11" ht="15.75" customHeight="1">
      <c r="K139" s="128" t="str">
        <f>IF(B139="","",B139&amp;COUNTIF(B$5:B139,B139))</f>
        <v/>
      </c>
    </row>
    <row r="140" spans="11:11" ht="15.75" customHeight="1">
      <c r="K140" s="128" t="str">
        <f>IF(B140="","",B140&amp;COUNTIF(B$5:B140,B140))</f>
        <v/>
      </c>
    </row>
    <row r="141" spans="11:11" ht="15.75" customHeight="1">
      <c r="K141" s="128" t="str">
        <f>IF(B141="","",B141&amp;COUNTIF(B$5:B141,B141))</f>
        <v/>
      </c>
    </row>
    <row r="142" spans="11:11" ht="15.75" customHeight="1">
      <c r="K142" s="128" t="str">
        <f>IF(B142="","",B142&amp;COUNTIF(B$5:B142,B142))</f>
        <v/>
      </c>
    </row>
    <row r="143" spans="11:11" ht="15.75" customHeight="1">
      <c r="K143" s="128" t="str">
        <f>IF(B143="","",B143&amp;COUNTIF(B$5:B143,B143))</f>
        <v/>
      </c>
    </row>
    <row r="144" spans="11:11" ht="15.75" customHeight="1">
      <c r="K144" s="128" t="str">
        <f>IF(B144="","",B144&amp;COUNTIF(B$5:B144,B144))</f>
        <v/>
      </c>
    </row>
    <row r="145" spans="11:11" ht="15.75" customHeight="1">
      <c r="K145" s="128" t="str">
        <f>IF(B145="","",B145&amp;COUNTIF(B$5:B145,B145))</f>
        <v/>
      </c>
    </row>
    <row r="146" spans="11:11" ht="15.75" customHeight="1">
      <c r="K146" s="128" t="str">
        <f>IF(B146="","",B146&amp;COUNTIF(B$5:B146,B146))</f>
        <v/>
      </c>
    </row>
    <row r="147" spans="11:11" ht="15.75" customHeight="1">
      <c r="K147" s="128" t="str">
        <f>IF(B147="","",B147&amp;COUNTIF(B$5:B147,B147))</f>
        <v/>
      </c>
    </row>
    <row r="148" spans="11:11" ht="15.75" customHeight="1">
      <c r="K148" s="128" t="str">
        <f>IF(B148="","",B148&amp;COUNTIF(B$5:B148,B148))</f>
        <v/>
      </c>
    </row>
    <row r="149" spans="11:11" ht="15.75" customHeight="1">
      <c r="K149" s="128" t="str">
        <f>IF(B149="","",B149&amp;COUNTIF(B$5:B149,B149))</f>
        <v/>
      </c>
    </row>
    <row r="150" spans="11:11" ht="15.75" customHeight="1">
      <c r="K150" s="128" t="str">
        <f>IF(B150="","",B150&amp;COUNTIF(B$5:B150,B150))</f>
        <v/>
      </c>
    </row>
    <row r="151" spans="11:11" ht="15.75" customHeight="1">
      <c r="K151" s="128" t="str">
        <f>IF(B151="","",B151&amp;COUNTIF(B$5:B151,B151))</f>
        <v/>
      </c>
    </row>
    <row r="152" spans="11:11" ht="15.75" customHeight="1">
      <c r="K152" s="128" t="str">
        <f>IF(B152="","",B152&amp;COUNTIF(B$5:B152,B152))</f>
        <v/>
      </c>
    </row>
    <row r="153" spans="11:11" ht="15.75" customHeight="1">
      <c r="K153" s="128" t="str">
        <f>IF(B153="","",B153&amp;COUNTIF(B$5:B153,B153))</f>
        <v/>
      </c>
    </row>
    <row r="154" spans="11:11" ht="15.75" customHeight="1">
      <c r="K154" s="128" t="str">
        <f>IF(B154="","",B154&amp;COUNTIF(B$5:B154,B154))</f>
        <v/>
      </c>
    </row>
    <row r="155" spans="11:11" ht="15.75" customHeight="1">
      <c r="K155" s="128" t="str">
        <f>IF(B155="","",B155&amp;COUNTIF(B$5:B155,B155))</f>
        <v/>
      </c>
    </row>
    <row r="156" spans="11:11" ht="15.75" customHeight="1">
      <c r="K156" s="128" t="str">
        <f>IF(B156="","",B156&amp;COUNTIF(B$5:B156,B156))</f>
        <v/>
      </c>
    </row>
    <row r="157" spans="11:11" ht="15.75" customHeight="1">
      <c r="K157" s="128" t="str">
        <f>IF(B157="","",B157&amp;COUNTIF(B$5:B157,B157))</f>
        <v/>
      </c>
    </row>
    <row r="158" spans="11:11" ht="15.75" customHeight="1">
      <c r="K158" s="128" t="str">
        <f>IF(B158="","",B158&amp;COUNTIF(B$5:B158,B158))</f>
        <v/>
      </c>
    </row>
    <row r="159" spans="11:11" ht="15.75" customHeight="1">
      <c r="K159" s="128" t="str">
        <f>IF(B159="","",B159&amp;COUNTIF(B$5:B159,B159))</f>
        <v/>
      </c>
    </row>
    <row r="160" spans="11:11" ht="15.75" customHeight="1">
      <c r="K160" s="128" t="str">
        <f>IF(B160="","",B160&amp;COUNTIF(B$5:B160,B160))</f>
        <v/>
      </c>
    </row>
    <row r="161" spans="11:11" ht="15.75" customHeight="1">
      <c r="K161" s="128" t="str">
        <f>IF(B161="","",B161&amp;COUNTIF(B$5:B161,B161))</f>
        <v/>
      </c>
    </row>
    <row r="162" spans="11:11" ht="15.75" customHeight="1">
      <c r="K162" s="128" t="str">
        <f>IF(B162="","",B162&amp;COUNTIF(B$5:B162,B162))</f>
        <v/>
      </c>
    </row>
    <row r="163" spans="11:11" ht="15.75" customHeight="1">
      <c r="K163" s="128" t="str">
        <f>IF(B163="","",B163&amp;COUNTIF(B$5:B163,B163))</f>
        <v/>
      </c>
    </row>
    <row r="164" spans="11:11" ht="15.75" customHeight="1">
      <c r="K164" s="128" t="str">
        <f>IF(B164="","",B164&amp;COUNTIF(B$5:B164,B164))</f>
        <v/>
      </c>
    </row>
    <row r="165" spans="11:11" ht="15.75" customHeight="1">
      <c r="K165" s="128" t="str">
        <f>IF(B165="","",B165&amp;COUNTIF(B$5:B165,B165))</f>
        <v/>
      </c>
    </row>
    <row r="166" spans="11:11" ht="15.75" customHeight="1">
      <c r="K166" s="128" t="str">
        <f>IF(B166="","",B166&amp;COUNTIF(B$5:B166,B166))</f>
        <v/>
      </c>
    </row>
    <row r="167" spans="11:11" ht="15.75" customHeight="1">
      <c r="K167" s="128" t="str">
        <f>IF(B167="","",B167&amp;COUNTIF(B$5:B167,B167))</f>
        <v/>
      </c>
    </row>
    <row r="168" spans="11:11" ht="15.75" customHeight="1">
      <c r="K168" s="128" t="str">
        <f>IF(B168="","",B168&amp;COUNTIF(B$5:B168,B168))</f>
        <v/>
      </c>
    </row>
    <row r="169" spans="11:11" ht="15.75" customHeight="1">
      <c r="K169" s="128" t="str">
        <f>IF(B169="","",B169&amp;COUNTIF(B$5:B169,B169))</f>
        <v/>
      </c>
    </row>
    <row r="170" spans="11:11" ht="15.75" customHeight="1">
      <c r="K170" s="128" t="str">
        <f>IF(B170="","",B170&amp;COUNTIF(B$5:B170,B170))</f>
        <v/>
      </c>
    </row>
    <row r="171" spans="11:11" ht="15.75" customHeight="1">
      <c r="K171" s="128" t="str">
        <f>IF(B171="","",B171&amp;COUNTIF(B$5:B171,B171))</f>
        <v/>
      </c>
    </row>
    <row r="172" spans="11:11" ht="15.75" customHeight="1">
      <c r="K172" s="128" t="str">
        <f>IF(B172="","",B172&amp;COUNTIF(B$5:B172,B172))</f>
        <v/>
      </c>
    </row>
    <row r="173" spans="11:11" ht="15.75" customHeight="1">
      <c r="K173" s="128" t="str">
        <f>IF(B173="","",B173&amp;COUNTIF(B$5:B173,B173))</f>
        <v/>
      </c>
    </row>
    <row r="174" spans="11:11" ht="15.75" customHeight="1">
      <c r="K174" s="128" t="str">
        <f>IF(B174="","",B174&amp;COUNTIF(B$5:B174,B174))</f>
        <v/>
      </c>
    </row>
    <row r="175" spans="11:11" ht="15.75" customHeight="1">
      <c r="K175" s="128" t="str">
        <f>IF(B175="","",B175&amp;COUNTIF(B$5:B175,B175))</f>
        <v/>
      </c>
    </row>
    <row r="176" spans="11:11" ht="15.75" customHeight="1">
      <c r="K176" s="128" t="str">
        <f>IF(B176="","",B176&amp;COUNTIF(B$5:B176,B176))</f>
        <v/>
      </c>
    </row>
    <row r="177" spans="11:11" ht="15.75" customHeight="1">
      <c r="K177" s="128" t="str">
        <f>IF(B177="","",B177&amp;COUNTIF(B$5:B177,B177))</f>
        <v/>
      </c>
    </row>
    <row r="178" spans="11:11" ht="15.75" customHeight="1">
      <c r="K178" s="128" t="str">
        <f>IF(B178="","",B178&amp;COUNTIF(B$5:B178,B178))</f>
        <v/>
      </c>
    </row>
    <row r="179" spans="11:11" ht="15.75" customHeight="1">
      <c r="K179" s="128" t="str">
        <f>IF(B179="","",B179&amp;COUNTIF(B$5:B179,B179))</f>
        <v/>
      </c>
    </row>
    <row r="180" spans="11:11" ht="15.75" customHeight="1">
      <c r="K180" s="128" t="str">
        <f>IF(B180="","",B180&amp;COUNTIF(B$5:B180,B180))</f>
        <v/>
      </c>
    </row>
    <row r="181" spans="11:11" ht="15.75" customHeight="1">
      <c r="K181" s="128" t="str">
        <f>IF(B181="","",B181&amp;COUNTIF(B$5:B181,B181))</f>
        <v/>
      </c>
    </row>
    <row r="182" spans="11:11" ht="15.75" customHeight="1">
      <c r="K182" s="128" t="str">
        <f>IF(B182="","",B182&amp;COUNTIF(B$5:B182,B182))</f>
        <v/>
      </c>
    </row>
    <row r="183" spans="11:11" ht="15.75" customHeight="1">
      <c r="K183" s="128" t="str">
        <f>IF(B183="","",B183&amp;COUNTIF(B$5:B183,B183))</f>
        <v/>
      </c>
    </row>
    <row r="184" spans="11:11" ht="15.75" customHeight="1">
      <c r="K184" s="128" t="str">
        <f>IF(B184="","",B184&amp;COUNTIF(B$5:B184,B184))</f>
        <v/>
      </c>
    </row>
    <row r="185" spans="11:11" ht="15.75" customHeight="1">
      <c r="K185" s="128" t="str">
        <f>IF(B185="","",B185&amp;COUNTIF(B$5:B185,B185))</f>
        <v/>
      </c>
    </row>
    <row r="186" spans="11:11" ht="15.75" customHeight="1">
      <c r="K186" s="128" t="str">
        <f>IF(B186="","",B186&amp;COUNTIF(B$5:B186,B186))</f>
        <v/>
      </c>
    </row>
    <row r="187" spans="11:11" ht="15.75" customHeight="1">
      <c r="K187" s="128" t="str">
        <f>IF(B187="","",B187&amp;COUNTIF(B$5:B187,B187))</f>
        <v/>
      </c>
    </row>
    <row r="188" spans="11:11" ht="15.75" customHeight="1">
      <c r="K188" s="128" t="str">
        <f>IF(B188="","",B188&amp;COUNTIF(B$5:B188,B188))</f>
        <v/>
      </c>
    </row>
    <row r="189" spans="11:11" ht="15.75" customHeight="1">
      <c r="K189" s="128" t="str">
        <f>IF(B189="","",B189&amp;COUNTIF(B$5:B189,B189))</f>
        <v/>
      </c>
    </row>
    <row r="190" spans="11:11" ht="15.75" customHeight="1">
      <c r="K190" s="128" t="str">
        <f>IF(B190="","",B190&amp;COUNTIF(B$5:B190,B190))</f>
        <v/>
      </c>
    </row>
    <row r="191" spans="11:11" ht="15.75" customHeight="1">
      <c r="K191" s="128" t="str">
        <f>IF(B191="","",B191&amp;COUNTIF(B$5:B191,B191))</f>
        <v/>
      </c>
    </row>
    <row r="192" spans="11:11" ht="15.75" customHeight="1">
      <c r="K192" s="128" t="str">
        <f>IF(B192="","",B192&amp;COUNTIF(B$5:B192,B192))</f>
        <v/>
      </c>
    </row>
    <row r="193" spans="11:11" ht="15.75" customHeight="1">
      <c r="K193" s="128" t="str">
        <f>IF(B193="","",B193&amp;COUNTIF(B$5:B193,B193))</f>
        <v/>
      </c>
    </row>
    <row r="194" spans="11:11" ht="15.75" customHeight="1">
      <c r="K194" s="128" t="str">
        <f>IF(B194="","",B194&amp;COUNTIF(B$5:B194,B194))</f>
        <v/>
      </c>
    </row>
    <row r="195" spans="11:11" ht="15.75" customHeight="1">
      <c r="K195" s="128" t="str">
        <f>IF(B195="","",B195&amp;COUNTIF(B$5:B195,B195))</f>
        <v/>
      </c>
    </row>
    <row r="196" spans="11:11" ht="15.75" customHeight="1">
      <c r="K196" s="128" t="str">
        <f>IF(B196="","",B196&amp;COUNTIF(B$5:B196,B196))</f>
        <v/>
      </c>
    </row>
    <row r="197" spans="11:11" ht="15.75" customHeight="1">
      <c r="K197" s="128" t="str">
        <f>IF(B197="","",B197&amp;COUNTIF(B$5:B197,B197))</f>
        <v/>
      </c>
    </row>
    <row r="198" spans="11:11" ht="15.75" customHeight="1">
      <c r="K198" s="128" t="str">
        <f>IF(B198="","",B198&amp;COUNTIF(B$5:B198,B198))</f>
        <v/>
      </c>
    </row>
    <row r="199" spans="11:11" ht="15.75" customHeight="1">
      <c r="K199" s="128" t="str">
        <f>IF(B199="","",B199&amp;COUNTIF(B$5:B199,B199))</f>
        <v/>
      </c>
    </row>
    <row r="200" spans="11:11" ht="15.75" customHeight="1">
      <c r="K200" s="128" t="str">
        <f>IF(B200="","",B200&amp;COUNTIF(B$5:B200,B200))</f>
        <v/>
      </c>
    </row>
    <row r="201" spans="11:11" ht="15.75" customHeight="1">
      <c r="K201" s="128" t="str">
        <f>IF(B201="","",B201&amp;COUNTIF(B$5:B201,B201))</f>
        <v/>
      </c>
    </row>
    <row r="202" spans="11:11" ht="15.75" customHeight="1">
      <c r="K202" s="128" t="str">
        <f>IF(B202="","",B202&amp;COUNTIF(B$5:B202,B202))</f>
        <v/>
      </c>
    </row>
    <row r="203" spans="11:11" ht="15.75" customHeight="1">
      <c r="K203" s="128" t="str">
        <f>IF(B203="","",B203&amp;COUNTIF(B$5:B203,B203))</f>
        <v/>
      </c>
    </row>
    <row r="204" spans="11:11" ht="15.75" customHeight="1">
      <c r="K204" s="128" t="str">
        <f>IF(B204="","",B204&amp;COUNTIF(B$5:B204,B204))</f>
        <v/>
      </c>
    </row>
    <row r="205" spans="11:11" ht="15.75" customHeight="1">
      <c r="K205" s="128" t="str">
        <f>IF(B205="","",B205&amp;COUNTIF(B$5:B205,B205))</f>
        <v/>
      </c>
    </row>
    <row r="206" spans="11:11" ht="15.75" customHeight="1">
      <c r="K206" s="128" t="str">
        <f>IF(B206="","",B206&amp;COUNTIF(B$5:B206,B206))</f>
        <v/>
      </c>
    </row>
    <row r="207" spans="11:11" ht="15.75" customHeight="1">
      <c r="K207" s="128" t="str">
        <f>IF(B207="","",B207&amp;COUNTIF(B$5:B207,B207))</f>
        <v/>
      </c>
    </row>
    <row r="208" spans="11:11" ht="15.75" customHeight="1">
      <c r="K208" s="128" t="str">
        <f>IF(B208="","",B208&amp;COUNTIF(B$5:B208,B208))</f>
        <v/>
      </c>
    </row>
    <row r="209" spans="11:11" ht="15.75" customHeight="1">
      <c r="K209" s="128" t="str">
        <f>IF(B209="","",B209&amp;COUNTIF(B$5:B209,B209))</f>
        <v/>
      </c>
    </row>
    <row r="210" spans="11:11" ht="15.75" customHeight="1">
      <c r="K210" s="128" t="str">
        <f>IF(B210="","",B210&amp;COUNTIF(B$5:B210,B210))</f>
        <v/>
      </c>
    </row>
    <row r="211" spans="11:11" ht="15.75" customHeight="1">
      <c r="K211" s="128" t="str">
        <f>IF(B211="","",B211&amp;COUNTIF(B$5:B211,B211))</f>
        <v/>
      </c>
    </row>
    <row r="212" spans="11:11" ht="15.75" customHeight="1">
      <c r="K212" s="128" t="str">
        <f>IF(B212="","",B212&amp;COUNTIF(B$5:B212,B212))</f>
        <v/>
      </c>
    </row>
    <row r="213" spans="11:11" ht="15.75" customHeight="1">
      <c r="K213" s="128" t="str">
        <f>IF(B213="","",B213&amp;COUNTIF(B$5:B213,B213))</f>
        <v/>
      </c>
    </row>
    <row r="214" spans="11:11" ht="15.75" customHeight="1">
      <c r="K214" s="128" t="str">
        <f>IF(B214="","",B214&amp;COUNTIF(B$5:B214,B214))</f>
        <v/>
      </c>
    </row>
    <row r="215" spans="11:11" ht="15.75" customHeight="1">
      <c r="K215" s="128" t="str">
        <f>IF(B215="","",B215&amp;COUNTIF(B$5:B215,B215))</f>
        <v/>
      </c>
    </row>
    <row r="216" spans="11:11" ht="15.75" customHeight="1">
      <c r="K216" s="128" t="str">
        <f>IF(B216="","",B216&amp;COUNTIF(B$5:B216,B216))</f>
        <v/>
      </c>
    </row>
    <row r="217" spans="11:11" ht="15.75" customHeight="1">
      <c r="K217" s="128" t="str">
        <f>IF(B217="","",B217&amp;COUNTIF(B$5:B217,B217))</f>
        <v/>
      </c>
    </row>
    <row r="218" spans="11:11" ht="15.75" customHeight="1">
      <c r="K218" s="128" t="str">
        <f>IF(B218="","",B218&amp;COUNTIF(B$5:B218,B218))</f>
        <v/>
      </c>
    </row>
    <row r="219" spans="11:11" ht="15.75" customHeight="1">
      <c r="K219" s="128" t="str">
        <f>IF(B219="","",B219&amp;COUNTIF(B$5:B219,B219))</f>
        <v/>
      </c>
    </row>
    <row r="220" spans="11:11" ht="15.75" customHeight="1">
      <c r="K220" s="128" t="str">
        <f>IF(B220="","",B220&amp;COUNTIF(B$5:B220,B220))</f>
        <v/>
      </c>
    </row>
    <row r="221" spans="11:11" ht="15.75" customHeight="1">
      <c r="K221" s="128" t="str">
        <f>IF(B221="","",B221&amp;COUNTIF(B$5:B221,B221))</f>
        <v/>
      </c>
    </row>
    <row r="222" spans="11:11" ht="15.75" customHeight="1">
      <c r="K222" s="128" t="str">
        <f>IF(B222="","",B222&amp;COUNTIF(B$5:B222,B222))</f>
        <v/>
      </c>
    </row>
    <row r="223" spans="11:11" ht="15.75" customHeight="1">
      <c r="K223" s="128" t="str">
        <f>IF(B223="","",B223&amp;COUNTIF(B$5:B223,B223))</f>
        <v/>
      </c>
    </row>
    <row r="224" spans="11:11" ht="15.75" customHeight="1">
      <c r="K224" s="128" t="str">
        <f>IF(B224="","",B224&amp;COUNTIF(B$5:B224,B224))</f>
        <v/>
      </c>
    </row>
    <row r="225" spans="11:11" ht="15.75" customHeight="1">
      <c r="K225" s="128" t="str">
        <f>IF(B225="","",B225&amp;COUNTIF(B$5:B225,B225))</f>
        <v/>
      </c>
    </row>
    <row r="226" spans="11:11" ht="15.75" customHeight="1">
      <c r="K226" s="128" t="str">
        <f>IF(B226="","",B226&amp;COUNTIF(B$5:B226,B226))</f>
        <v/>
      </c>
    </row>
    <row r="227" spans="11:11" ht="15.75" customHeight="1">
      <c r="K227" s="128" t="str">
        <f>IF(B227="","",B227&amp;COUNTIF(B$5:B227,B227))</f>
        <v/>
      </c>
    </row>
    <row r="228" spans="11:11" ht="15.75" customHeight="1">
      <c r="K228" s="128" t="str">
        <f>IF(B228="","",B228&amp;COUNTIF(B$5:B228,B228))</f>
        <v/>
      </c>
    </row>
    <row r="229" spans="11:11" ht="15.75" customHeight="1">
      <c r="K229" s="128" t="str">
        <f>IF(B229="","",B229&amp;COUNTIF(B$5:B229,B229))</f>
        <v/>
      </c>
    </row>
    <row r="230" spans="11:11" ht="15.75" customHeight="1">
      <c r="K230" s="128" t="str">
        <f>IF(B230="","",B230&amp;COUNTIF(B$5:B230,B230))</f>
        <v/>
      </c>
    </row>
    <row r="231" spans="11:11" ht="15.75" customHeight="1">
      <c r="K231" s="128" t="str">
        <f>IF(B231="","",B231&amp;COUNTIF(B$5:B231,B231))</f>
        <v/>
      </c>
    </row>
    <row r="232" spans="11:11" ht="15.75" customHeight="1">
      <c r="K232" s="128" t="str">
        <f>IF(B232="","",B232&amp;COUNTIF(B$5:B232,B232))</f>
        <v/>
      </c>
    </row>
    <row r="233" spans="11:11" ht="15.75" customHeight="1">
      <c r="K233" s="128" t="str">
        <f>IF(B233="","",B233&amp;COUNTIF(B$5:B233,B233))</f>
        <v/>
      </c>
    </row>
    <row r="234" spans="11:11" ht="15.75" customHeight="1">
      <c r="K234" s="128" t="str">
        <f>IF(B234="","",B234&amp;COUNTIF(B$5:B234,B234))</f>
        <v/>
      </c>
    </row>
    <row r="235" spans="11:11" ht="15.75" customHeight="1">
      <c r="K235" s="128" t="str">
        <f>IF(B235="","",B235&amp;COUNTIF(B$5:B235,B235))</f>
        <v/>
      </c>
    </row>
    <row r="236" spans="11:11" ht="15.75" customHeight="1">
      <c r="K236" s="128" t="str">
        <f>IF(B236="","",B236&amp;COUNTIF(B$5:B236,B236))</f>
        <v/>
      </c>
    </row>
    <row r="237" spans="11:11" ht="15.75" customHeight="1">
      <c r="K237" s="128" t="str">
        <f>IF(B237="","",B237&amp;COUNTIF(B$5:B237,B237))</f>
        <v/>
      </c>
    </row>
    <row r="238" spans="11:11" ht="15.75" customHeight="1">
      <c r="K238" s="128" t="str">
        <f>IF(B238="","",B238&amp;COUNTIF(B$5:B238,B238))</f>
        <v/>
      </c>
    </row>
    <row r="239" spans="11:11" ht="15.75" customHeight="1">
      <c r="K239" s="128" t="str">
        <f>IF(B239="","",B239&amp;COUNTIF(B$5:B239,B239))</f>
        <v/>
      </c>
    </row>
    <row r="240" spans="11:11" ht="15.75" customHeight="1">
      <c r="K240" s="128" t="str">
        <f>IF(B240="","",B240&amp;COUNTIF(B$5:B240,B240))</f>
        <v/>
      </c>
    </row>
    <row r="241" spans="11:11" ht="15.75" customHeight="1">
      <c r="K241" s="128" t="str">
        <f>IF(B241="","",B241&amp;COUNTIF(B$5:B241,B241))</f>
        <v/>
      </c>
    </row>
    <row r="242" spans="11:11" ht="15.75" customHeight="1">
      <c r="K242" s="128" t="str">
        <f>IF(B242="","",B242&amp;COUNTIF(B$5:B242,B242))</f>
        <v/>
      </c>
    </row>
    <row r="243" spans="11:11" ht="15.75" customHeight="1">
      <c r="K243" s="128" t="str">
        <f>IF(B243="","",B243&amp;COUNTIF(B$5:B243,B243))</f>
        <v/>
      </c>
    </row>
    <row r="244" spans="11:11" ht="15.75" customHeight="1">
      <c r="K244" s="128" t="str">
        <f>IF(B244="","",B244&amp;COUNTIF(B$5:B244,B244))</f>
        <v/>
      </c>
    </row>
    <row r="245" spans="11:11" ht="15.75" customHeight="1">
      <c r="K245" s="128" t="str">
        <f>IF(B245="","",B245&amp;COUNTIF(B$5:B245,B245))</f>
        <v/>
      </c>
    </row>
    <row r="246" spans="11:11" ht="15.75" customHeight="1">
      <c r="K246" s="128" t="str">
        <f>IF(B246="","",B246&amp;COUNTIF(B$5:B246,B246))</f>
        <v/>
      </c>
    </row>
    <row r="247" spans="11:11" ht="15.75" customHeight="1">
      <c r="K247" s="128" t="str">
        <f>IF(B247="","",B247&amp;COUNTIF(B$5:B247,B247))</f>
        <v/>
      </c>
    </row>
    <row r="248" spans="11:11" ht="15.75" customHeight="1">
      <c r="K248" s="128" t="str">
        <f>IF(B248="","",B248&amp;COUNTIF(B$5:B248,B248))</f>
        <v/>
      </c>
    </row>
    <row r="249" spans="11:11" ht="15.75" customHeight="1">
      <c r="K249" s="128" t="str">
        <f>IF(B249="","",B249&amp;COUNTIF(B$5:B249,B249))</f>
        <v/>
      </c>
    </row>
    <row r="250" spans="11:11" ht="15.75" customHeight="1">
      <c r="K250" s="128" t="str">
        <f>IF(B250="","",B250&amp;COUNTIF(B$5:B250,B250))</f>
        <v/>
      </c>
    </row>
    <row r="251" spans="11:11" ht="15.75" customHeight="1">
      <c r="K251" s="128" t="str">
        <f>IF(B251="","",B251&amp;COUNTIF(B$5:B251,B251))</f>
        <v/>
      </c>
    </row>
    <row r="252" spans="11:11" ht="15.75" customHeight="1">
      <c r="K252" s="128" t="str">
        <f>IF(B252="","",B252&amp;COUNTIF(B$5:B252,B252))</f>
        <v/>
      </c>
    </row>
    <row r="253" spans="11:11" ht="15.75" customHeight="1">
      <c r="K253" s="128" t="str">
        <f>IF(B253="","",B253&amp;COUNTIF(B$5:B253,B253))</f>
        <v/>
      </c>
    </row>
    <row r="254" spans="11:11" ht="15.75" customHeight="1">
      <c r="K254" s="128" t="str">
        <f>IF(B254="","",B254&amp;COUNTIF(B$5:B254,B254))</f>
        <v/>
      </c>
    </row>
    <row r="255" spans="11:11" ht="15.75" customHeight="1">
      <c r="K255" s="128" t="str">
        <f>IF(B255="","",B255&amp;COUNTIF(B$5:B255,B255))</f>
        <v/>
      </c>
    </row>
    <row r="256" spans="11:11" ht="15.75" customHeight="1">
      <c r="K256" s="128" t="str">
        <f>IF(B256="","",B256&amp;COUNTIF(B$5:B256,B256))</f>
        <v/>
      </c>
    </row>
    <row r="257" spans="11:11" ht="15.75" customHeight="1">
      <c r="K257" s="128" t="str">
        <f>IF(B257="","",B257&amp;COUNTIF(B$5:B257,B257))</f>
        <v/>
      </c>
    </row>
    <row r="258" spans="11:11" ht="15.75" customHeight="1">
      <c r="K258" s="128" t="str">
        <f>IF(B258="","",B258&amp;COUNTIF(B$5:B258,B258))</f>
        <v/>
      </c>
    </row>
    <row r="259" spans="11:11" ht="15.75" customHeight="1">
      <c r="K259" s="128" t="str">
        <f>IF(B259="","",B259&amp;COUNTIF(B$5:B259,B259))</f>
        <v/>
      </c>
    </row>
    <row r="260" spans="11:11" ht="15.75" customHeight="1">
      <c r="K260" s="128" t="str">
        <f>IF(B260="","",B260&amp;COUNTIF(B$5:B260,B260))</f>
        <v/>
      </c>
    </row>
    <row r="261" spans="11:11" ht="15.75" customHeight="1">
      <c r="K261" s="128" t="str">
        <f>IF(B261="","",B261&amp;COUNTIF(B$5:B261,B261))</f>
        <v/>
      </c>
    </row>
    <row r="262" spans="11:11" ht="15.75" customHeight="1">
      <c r="K262" s="128" t="str">
        <f>IF(B262="","",B262&amp;COUNTIF(B$5:B262,B262))</f>
        <v/>
      </c>
    </row>
    <row r="263" spans="11:11" ht="15.75" customHeight="1">
      <c r="K263" s="128" t="str">
        <f>IF(B263="","",B263&amp;COUNTIF(B$5:B263,B263))</f>
        <v/>
      </c>
    </row>
    <row r="264" spans="11:11" ht="15.75" customHeight="1">
      <c r="K264" s="128" t="str">
        <f>IF(B264="","",B264&amp;COUNTIF(B$5:B264,B264))</f>
        <v/>
      </c>
    </row>
    <row r="265" spans="11:11" ht="15.75" customHeight="1">
      <c r="K265" s="128" t="str">
        <f>IF(B265="","",B265&amp;COUNTIF(B$5:B265,B265))</f>
        <v/>
      </c>
    </row>
    <row r="266" spans="11:11" ht="15.75" customHeight="1">
      <c r="K266" s="128" t="str">
        <f>IF(B266="","",B266&amp;COUNTIF(B$5:B266,B266))</f>
        <v/>
      </c>
    </row>
    <row r="267" spans="11:11" ht="15.75" customHeight="1">
      <c r="K267" s="128" t="str">
        <f>IF(B267="","",B267&amp;COUNTIF(B$5:B267,B267))</f>
        <v/>
      </c>
    </row>
    <row r="268" spans="11:11" ht="15.75" customHeight="1">
      <c r="K268" s="128" t="str">
        <f>IF(B268="","",B268&amp;COUNTIF(B$5:B268,B268))</f>
        <v/>
      </c>
    </row>
    <row r="269" spans="11:11" ht="15.75" customHeight="1">
      <c r="K269" s="128" t="str">
        <f>IF(B269="","",B269&amp;COUNTIF(B$5:B269,B269))</f>
        <v/>
      </c>
    </row>
    <row r="270" spans="11:11" ht="15.75" customHeight="1">
      <c r="K270" s="128" t="str">
        <f>IF(B270="","",B270&amp;COUNTIF(B$5:B270,B270))</f>
        <v/>
      </c>
    </row>
    <row r="271" spans="11:11" ht="15.75" customHeight="1">
      <c r="K271" s="128" t="str">
        <f>IF(B271="","",B271&amp;COUNTIF(B$5:B271,B271))</f>
        <v/>
      </c>
    </row>
    <row r="272" spans="11:11" ht="15.75" customHeight="1">
      <c r="K272" s="128" t="str">
        <f>IF(B272="","",B272&amp;COUNTIF(B$5:B272,B272))</f>
        <v/>
      </c>
    </row>
    <row r="273" spans="11:11" ht="15.75" customHeight="1">
      <c r="K273" s="128" t="str">
        <f>IF(B273="","",B273&amp;COUNTIF(B$5:B273,B273))</f>
        <v/>
      </c>
    </row>
    <row r="274" spans="11:11" ht="15.75" customHeight="1">
      <c r="K274" s="128" t="str">
        <f>IF(B274="","",B274&amp;COUNTIF(B$5:B274,B274))</f>
        <v/>
      </c>
    </row>
    <row r="275" spans="11:11" ht="15.75" customHeight="1">
      <c r="K275" s="128" t="str">
        <f>IF(B275="","",B275&amp;COUNTIF(B$5:B275,B275))</f>
        <v/>
      </c>
    </row>
    <row r="276" spans="11:11" ht="15.75" customHeight="1">
      <c r="K276" s="128" t="str">
        <f>IF(B276="","",B276&amp;COUNTIF(B$5:B276,B276))</f>
        <v/>
      </c>
    </row>
    <row r="277" spans="11:11" ht="15.75" customHeight="1">
      <c r="K277" s="128" t="str">
        <f>IF(B277="","",B277&amp;COUNTIF(B$5:B277,B277))</f>
        <v/>
      </c>
    </row>
    <row r="278" spans="11:11" ht="15.75" customHeight="1">
      <c r="K278" s="128" t="str">
        <f>IF(B278="","",B278&amp;COUNTIF(B$5:B278,B278))</f>
        <v/>
      </c>
    </row>
    <row r="279" spans="11:11" ht="15.75" customHeight="1">
      <c r="K279" s="128" t="str">
        <f>IF(B279="","",B279&amp;COUNTIF(B$5:B279,B279))</f>
        <v/>
      </c>
    </row>
    <row r="280" spans="11:11" ht="15.75" customHeight="1">
      <c r="K280" s="128" t="str">
        <f>IF(B280="","",B280&amp;COUNTIF(B$5:B280,B280))</f>
        <v/>
      </c>
    </row>
    <row r="281" spans="11:11" ht="15.75" customHeight="1">
      <c r="K281" s="128" t="str">
        <f>IF(B281="","",B281&amp;COUNTIF(B$5:B281,B281))</f>
        <v/>
      </c>
    </row>
    <row r="282" spans="11:11" ht="15.75" customHeight="1">
      <c r="K282" s="128" t="str">
        <f>IF(B282="","",B282&amp;COUNTIF(B$5:B282,B282))</f>
        <v/>
      </c>
    </row>
    <row r="283" spans="11:11" ht="15.75" customHeight="1">
      <c r="K283" s="128" t="str">
        <f>IF(B283="","",B283&amp;COUNTIF(B$5:B283,B283))</f>
        <v/>
      </c>
    </row>
    <row r="284" spans="11:11" ht="15.75" customHeight="1">
      <c r="K284" s="128" t="str">
        <f>IF(B284="","",B284&amp;COUNTIF(B$5:B284,B284))</f>
        <v/>
      </c>
    </row>
    <row r="285" spans="11:11" ht="15.75" customHeight="1">
      <c r="K285" s="128" t="str">
        <f>IF(B285="","",B285&amp;COUNTIF(B$5:B285,B285))</f>
        <v/>
      </c>
    </row>
    <row r="286" spans="11:11" ht="15.75" customHeight="1">
      <c r="K286" s="128" t="str">
        <f>IF(B286="","",B286&amp;COUNTIF(B$5:B286,B286))</f>
        <v/>
      </c>
    </row>
    <row r="287" spans="11:11" ht="15.75" customHeight="1">
      <c r="K287" s="128" t="str">
        <f>IF(B287="","",B287&amp;COUNTIF(B$5:B287,B287))</f>
        <v/>
      </c>
    </row>
    <row r="288" spans="11:11" ht="15.75" customHeight="1">
      <c r="K288" s="128" t="str">
        <f>IF(B288="","",B288&amp;COUNTIF(B$5:B288,B288))</f>
        <v/>
      </c>
    </row>
    <row r="289" spans="11:11" ht="15.75" customHeight="1">
      <c r="K289" s="128" t="str">
        <f>IF(B289="","",B289&amp;COUNTIF(B$5:B289,B289))</f>
        <v/>
      </c>
    </row>
    <row r="290" spans="11:11" ht="15.75" customHeight="1">
      <c r="K290" s="128" t="str">
        <f>IF(B290="","",B290&amp;COUNTIF(B$5:B290,B290))</f>
        <v/>
      </c>
    </row>
    <row r="291" spans="11:11" ht="15.75" customHeight="1">
      <c r="K291" s="128" t="str">
        <f>IF(B291="","",B291&amp;COUNTIF(B$5:B291,B291))</f>
        <v/>
      </c>
    </row>
    <row r="292" spans="11:11" ht="15.75" customHeight="1">
      <c r="K292" s="128" t="str">
        <f>IF(B292="","",B292&amp;COUNTIF(B$5:B292,B292))</f>
        <v/>
      </c>
    </row>
    <row r="293" spans="11:11" ht="15.75" customHeight="1">
      <c r="K293" s="128" t="str">
        <f>IF(B293="","",B293&amp;COUNTIF(B$5:B293,B293))</f>
        <v/>
      </c>
    </row>
    <row r="294" spans="11:11" ht="15.75" customHeight="1">
      <c r="K294" s="128" t="str">
        <f>IF(B294="","",B294&amp;COUNTIF(B$5:B294,B294))</f>
        <v/>
      </c>
    </row>
    <row r="295" spans="11:11" ht="15.75" customHeight="1">
      <c r="K295" s="128" t="str">
        <f>IF(B295="","",B295&amp;COUNTIF(B$5:B295,B295))</f>
        <v/>
      </c>
    </row>
    <row r="296" spans="11:11" ht="15.75" customHeight="1">
      <c r="K296" s="128" t="str">
        <f>IF(B296="","",B296&amp;COUNTIF(B$5:B296,B296))</f>
        <v/>
      </c>
    </row>
    <row r="297" spans="11:11" ht="15.75" customHeight="1">
      <c r="K297" s="128" t="str">
        <f>IF(B297="","",B297&amp;COUNTIF(B$5:B297,B297))</f>
        <v/>
      </c>
    </row>
    <row r="298" spans="11:11" ht="15.75" customHeight="1">
      <c r="K298" s="128" t="str">
        <f>IF(B298="","",B298&amp;COUNTIF(B$5:B298,B298))</f>
        <v/>
      </c>
    </row>
    <row r="299" spans="11:11" ht="15.75" customHeight="1">
      <c r="K299" s="128" t="str">
        <f>IF(B299="","",B299&amp;COUNTIF(B$5:B299,B299))</f>
        <v/>
      </c>
    </row>
    <row r="300" spans="11:11" ht="15.75" customHeight="1">
      <c r="K300" s="128" t="str">
        <f>IF(B300="","",B300&amp;COUNTIF(B$5:B300,B300))</f>
        <v/>
      </c>
    </row>
    <row r="301" spans="11:11" ht="15.75" customHeight="1">
      <c r="K301" s="128" t="str">
        <f>IF(B301="","",B301&amp;COUNTIF(B$5:B301,B301))</f>
        <v/>
      </c>
    </row>
    <row r="302" spans="11:11" ht="15.75" customHeight="1">
      <c r="K302" s="128" t="str">
        <f>IF(B302="","",B302&amp;COUNTIF(B$5:B302,B302))</f>
        <v/>
      </c>
    </row>
    <row r="303" spans="11:11" ht="15.75" customHeight="1">
      <c r="K303" s="128" t="str">
        <f>IF(B303="","",B303&amp;COUNTIF(B$5:B303,B303))</f>
        <v/>
      </c>
    </row>
    <row r="304" spans="11:11" ht="15.75" customHeight="1">
      <c r="K304" s="128" t="str">
        <f>IF(B304="","",B304&amp;COUNTIF(B$5:B304,B304))</f>
        <v/>
      </c>
    </row>
    <row r="305" spans="11:11" ht="15.75" customHeight="1">
      <c r="K305" s="128" t="str">
        <f>IF(B305="","",B305&amp;COUNTIF(B$5:B305,B305))</f>
        <v/>
      </c>
    </row>
    <row r="306" spans="11:11" ht="15.75" customHeight="1">
      <c r="K306" s="128" t="str">
        <f>IF(B306="","",B306&amp;COUNTIF(B$5:B306,B306))</f>
        <v/>
      </c>
    </row>
    <row r="307" spans="11:11" ht="15.75" customHeight="1">
      <c r="K307" s="128" t="str">
        <f>IF(B307="","",B307&amp;COUNTIF(B$5:B307,B307))</f>
        <v/>
      </c>
    </row>
    <row r="308" spans="11:11" ht="15.75" customHeight="1">
      <c r="K308" s="128" t="str">
        <f>IF(B308="","",B308&amp;COUNTIF(B$5:B308,B308))</f>
        <v/>
      </c>
    </row>
    <row r="309" spans="11:11" ht="15.75" customHeight="1">
      <c r="K309" s="128" t="str">
        <f>IF(B309="","",B309&amp;COUNTIF(B$5:B309,B309))</f>
        <v/>
      </c>
    </row>
    <row r="310" spans="11:11" ht="15.75" customHeight="1">
      <c r="K310" s="128" t="str">
        <f>IF(B310="","",B310&amp;COUNTIF(B$5:B310,B310))</f>
        <v/>
      </c>
    </row>
    <row r="311" spans="11:11" ht="15.75" customHeight="1">
      <c r="K311" s="128" t="str">
        <f>IF(B311="","",B311&amp;COUNTIF(B$5:B311,B311))</f>
        <v/>
      </c>
    </row>
    <row r="312" spans="11:11" ht="15.75" customHeight="1">
      <c r="K312" s="128" t="str">
        <f>IF(B312="","",B312&amp;COUNTIF(B$5:B312,B312))</f>
        <v/>
      </c>
    </row>
    <row r="313" spans="11:11" ht="15.75" customHeight="1">
      <c r="K313" s="128" t="str">
        <f>IF(B313="","",B313&amp;COUNTIF(B$5:B313,B313))</f>
        <v/>
      </c>
    </row>
    <row r="314" spans="11:11" ht="15.75" customHeight="1">
      <c r="K314" s="128" t="str">
        <f>IF(B314="","",B314&amp;COUNTIF(B$5:B314,B314))</f>
        <v/>
      </c>
    </row>
    <row r="315" spans="11:11" ht="15.75" customHeight="1">
      <c r="K315" s="128" t="str">
        <f>IF(B315="","",B315&amp;COUNTIF(B$5:B315,B315))</f>
        <v/>
      </c>
    </row>
    <row r="316" spans="11:11" ht="15.75" customHeight="1">
      <c r="K316" s="128" t="str">
        <f>IF(B316="","",B316&amp;COUNTIF(B$5:B316,B316))</f>
        <v/>
      </c>
    </row>
    <row r="317" spans="11:11" ht="15.75" customHeight="1">
      <c r="K317" s="128" t="str">
        <f>IF(B317="","",B317&amp;COUNTIF(B$5:B317,B317))</f>
        <v/>
      </c>
    </row>
    <row r="318" spans="11:11" ht="15.75" customHeight="1">
      <c r="K318" s="128" t="str">
        <f>IF(B318="","",B318&amp;COUNTIF(B$5:B318,B318))</f>
        <v/>
      </c>
    </row>
    <row r="319" spans="11:11" ht="15.75" customHeight="1">
      <c r="K319" s="128" t="str">
        <f>IF(B319="","",B319&amp;COUNTIF(B$5:B319,B319))</f>
        <v/>
      </c>
    </row>
    <row r="320" spans="11:11" ht="15.75" customHeight="1">
      <c r="K320" s="128" t="str">
        <f>IF(B320="","",B320&amp;COUNTIF(B$5:B320,B320))</f>
        <v/>
      </c>
    </row>
    <row r="321" spans="11:11" ht="15.75" customHeight="1">
      <c r="K321" s="128" t="str">
        <f>IF(B321="","",B321&amp;COUNTIF(B$5:B321,B321))</f>
        <v/>
      </c>
    </row>
    <row r="322" spans="11:11" ht="15.75" customHeight="1">
      <c r="K322" s="128" t="str">
        <f>IF(B322="","",B322&amp;COUNTIF(B$5:B322,B322))</f>
        <v/>
      </c>
    </row>
    <row r="323" spans="11:11" ht="15.75" customHeight="1">
      <c r="K323" s="128" t="str">
        <f>IF(B323="","",B323&amp;COUNTIF(B$5:B323,B323))</f>
        <v/>
      </c>
    </row>
    <row r="324" spans="11:11" ht="15.75" customHeight="1">
      <c r="K324" s="128" t="str">
        <f>IF(B324="","",B324&amp;COUNTIF(B$5:B324,B324))</f>
        <v/>
      </c>
    </row>
    <row r="325" spans="11:11" ht="15.75" customHeight="1">
      <c r="K325" s="128" t="str">
        <f>IF(B325="","",B325&amp;COUNTIF(B$5:B325,B325))</f>
        <v/>
      </c>
    </row>
    <row r="326" spans="11:11" ht="15.75" customHeight="1">
      <c r="K326" s="128" t="str">
        <f>IF(B326="","",B326&amp;COUNTIF(B$5:B326,B326))</f>
        <v/>
      </c>
    </row>
    <row r="327" spans="11:11" ht="15.75" customHeight="1">
      <c r="K327" s="128" t="str">
        <f>IF(B327="","",B327&amp;COUNTIF(B$5:B327,B327))</f>
        <v/>
      </c>
    </row>
    <row r="328" spans="11:11" ht="15.75" customHeight="1">
      <c r="K328" s="128" t="str">
        <f>IF(B328="","",B328&amp;COUNTIF(B$5:B328,B328))</f>
        <v/>
      </c>
    </row>
    <row r="329" spans="11:11" ht="15.75" customHeight="1">
      <c r="K329" s="128" t="str">
        <f>IF(B329="","",B329&amp;COUNTIF(B$5:B329,B329))</f>
        <v/>
      </c>
    </row>
    <row r="330" spans="11:11" ht="15.75" customHeight="1">
      <c r="K330" s="128" t="str">
        <f>IF(B330="","",B330&amp;COUNTIF(B$5:B330,B330))</f>
        <v/>
      </c>
    </row>
    <row r="331" spans="11:11" ht="15.75" customHeight="1">
      <c r="K331" s="128" t="str">
        <f>IF(B331="","",B331&amp;COUNTIF(B$5:B331,B331))</f>
        <v/>
      </c>
    </row>
    <row r="332" spans="11:11" ht="15.75" customHeight="1">
      <c r="K332" s="128" t="str">
        <f>IF(B332="","",B332&amp;COUNTIF(B$5:B332,B332))</f>
        <v/>
      </c>
    </row>
    <row r="333" spans="11:11" ht="15.75" customHeight="1">
      <c r="K333" s="128" t="str">
        <f>IF(B333="","",B333&amp;COUNTIF(B$5:B333,B333))</f>
        <v/>
      </c>
    </row>
    <row r="334" spans="11:11" ht="15.75" customHeight="1">
      <c r="K334" s="128" t="str">
        <f>IF(B334="","",B334&amp;COUNTIF(B$5:B334,B334))</f>
        <v/>
      </c>
    </row>
    <row r="335" spans="11:11" ht="15.75" customHeight="1">
      <c r="K335" s="128" t="str">
        <f>IF(B335="","",B335&amp;COUNTIF(B$5:B335,B335))</f>
        <v/>
      </c>
    </row>
    <row r="336" spans="11:11" ht="15.75" customHeight="1">
      <c r="K336" s="128" t="str">
        <f>IF(B336="","",B336&amp;COUNTIF(B$5:B336,B336))</f>
        <v/>
      </c>
    </row>
    <row r="337" spans="11:11" ht="15.75" customHeight="1">
      <c r="K337" s="128" t="str">
        <f>IF(B337="","",B337&amp;COUNTIF(B$5:B337,B337))</f>
        <v/>
      </c>
    </row>
    <row r="338" spans="11:11" ht="15.75" customHeight="1">
      <c r="K338" s="128" t="str">
        <f>IF(B338="","",B338&amp;COUNTIF(B$5:B338,B338))</f>
        <v/>
      </c>
    </row>
    <row r="339" spans="11:11" ht="15.75" customHeight="1">
      <c r="K339" s="128" t="str">
        <f>IF(B339="","",B339&amp;COUNTIF(B$5:B339,B339))</f>
        <v/>
      </c>
    </row>
    <row r="340" spans="11:11" ht="15.75" customHeight="1">
      <c r="K340" s="128" t="str">
        <f>IF(B340="","",B340&amp;COUNTIF(B$5:B340,B340))</f>
        <v/>
      </c>
    </row>
    <row r="341" spans="11:11" ht="15.75" customHeight="1">
      <c r="K341" s="128" t="str">
        <f>IF(B341="","",B341&amp;COUNTIF(B$5:B341,B341))</f>
        <v/>
      </c>
    </row>
    <row r="342" spans="11:11" ht="15.75" customHeight="1">
      <c r="K342" s="128" t="str">
        <f>IF(B342="","",B342&amp;COUNTIF(B$5:B342,B342))</f>
        <v/>
      </c>
    </row>
    <row r="343" spans="11:11" ht="15.75" customHeight="1">
      <c r="K343" s="128" t="str">
        <f>IF(B343="","",B343&amp;COUNTIF(B$5:B343,B343))</f>
        <v/>
      </c>
    </row>
    <row r="344" spans="11:11" ht="15.75" customHeight="1">
      <c r="K344" s="128" t="str">
        <f>IF(B344="","",B344&amp;COUNTIF(B$5:B344,B344))</f>
        <v/>
      </c>
    </row>
    <row r="345" spans="11:11" ht="15.75" customHeight="1">
      <c r="K345" s="128" t="str">
        <f>IF(B345="","",B345&amp;COUNTIF(B$5:B345,B345))</f>
        <v/>
      </c>
    </row>
    <row r="346" spans="11:11" ht="15.75" customHeight="1">
      <c r="K346" s="128" t="str">
        <f>IF(B346="","",B346&amp;COUNTIF(B$5:B346,B346))</f>
        <v/>
      </c>
    </row>
    <row r="347" spans="11:11" ht="15.75" customHeight="1">
      <c r="K347" s="128" t="str">
        <f>IF(B347="","",B347&amp;COUNTIF(B$5:B347,B347))</f>
        <v/>
      </c>
    </row>
    <row r="348" spans="11:11" ht="15.75" customHeight="1">
      <c r="K348" s="128" t="str">
        <f>IF(B348="","",B348&amp;COUNTIF(B$5:B348,B348))</f>
        <v/>
      </c>
    </row>
    <row r="349" spans="11:11" ht="15.75" customHeight="1">
      <c r="K349" s="128" t="str">
        <f>IF(B349="","",B349&amp;COUNTIF(B$5:B349,B349))</f>
        <v/>
      </c>
    </row>
    <row r="350" spans="11:11" ht="15.75" customHeight="1">
      <c r="K350" s="128" t="str">
        <f>IF(B350="","",B350&amp;COUNTIF(B$5:B350,B350))</f>
        <v/>
      </c>
    </row>
    <row r="351" spans="11:11" ht="15.75" customHeight="1">
      <c r="K351" s="128" t="str">
        <f>IF(B351="","",B351&amp;COUNTIF(B$5:B351,B351))</f>
        <v/>
      </c>
    </row>
    <row r="352" spans="11:11" ht="15.75" customHeight="1">
      <c r="K352" s="128" t="str">
        <f>IF(B352="","",B352&amp;COUNTIF(B$5:B352,B352))</f>
        <v/>
      </c>
    </row>
    <row r="353" spans="11:11" ht="15.75" customHeight="1">
      <c r="K353" s="128" t="str">
        <f>IF(B353="","",B353&amp;COUNTIF(B$5:B353,B353))</f>
        <v/>
      </c>
    </row>
    <row r="354" spans="11:11" ht="15.75" customHeight="1">
      <c r="K354" s="128" t="str">
        <f>IF(B354="","",B354&amp;COUNTIF(B$5:B354,B354))</f>
        <v/>
      </c>
    </row>
    <row r="355" spans="11:11" ht="15.75" customHeight="1">
      <c r="K355" s="128" t="str">
        <f>IF(B355="","",B355&amp;COUNTIF(B$5:B355,B355))</f>
        <v/>
      </c>
    </row>
    <row r="356" spans="11:11" ht="15.75" customHeight="1">
      <c r="K356" s="128" t="str">
        <f>IF(B356="","",B356&amp;COUNTIF(B$5:B356,B356))</f>
        <v/>
      </c>
    </row>
    <row r="357" spans="11:11" ht="15.75" customHeight="1">
      <c r="K357" s="128" t="str">
        <f>IF(B357="","",B357&amp;COUNTIF(B$5:B357,B357))</f>
        <v/>
      </c>
    </row>
    <row r="358" spans="11:11" ht="15.75" customHeight="1">
      <c r="K358" s="128" t="str">
        <f>IF(B358="","",B358&amp;COUNTIF(B$5:B358,B358))</f>
        <v/>
      </c>
    </row>
    <row r="359" spans="11:11" ht="15.75" customHeight="1">
      <c r="K359" s="128" t="str">
        <f>IF(B359="","",B359&amp;COUNTIF(B$5:B359,B359))</f>
        <v/>
      </c>
    </row>
    <row r="360" spans="11:11" ht="15.75" customHeight="1">
      <c r="K360" s="128" t="str">
        <f>IF(B360="","",B360&amp;COUNTIF(B$5:B360,B360))</f>
        <v/>
      </c>
    </row>
    <row r="361" spans="11:11" ht="15.75" customHeight="1">
      <c r="K361" s="128" t="str">
        <f>IF(B361="","",B361&amp;COUNTIF(B$5:B361,B361))</f>
        <v/>
      </c>
    </row>
    <row r="362" spans="11:11" ht="15.75" customHeight="1">
      <c r="K362" s="128" t="str">
        <f>IF(B362="","",B362&amp;COUNTIF(B$5:B362,B362))</f>
        <v/>
      </c>
    </row>
    <row r="363" spans="11:11" ht="15.75" customHeight="1">
      <c r="K363" s="128" t="str">
        <f>IF(B363="","",B363&amp;COUNTIF(B$5:B363,B363))</f>
        <v/>
      </c>
    </row>
    <row r="364" spans="11:11" ht="15.75" customHeight="1">
      <c r="K364" s="128" t="str">
        <f>IF(B364="","",B364&amp;COUNTIF(B$5:B364,B364))</f>
        <v/>
      </c>
    </row>
    <row r="365" spans="11:11" ht="15.75" customHeight="1">
      <c r="K365" s="128" t="str">
        <f>IF(B365="","",B365&amp;COUNTIF(B$5:B365,B365))</f>
        <v/>
      </c>
    </row>
    <row r="366" spans="11:11" ht="15.75" customHeight="1">
      <c r="K366" s="128" t="str">
        <f>IF(B366="","",B366&amp;COUNTIF(B$5:B366,B366))</f>
        <v/>
      </c>
    </row>
    <row r="367" spans="11:11" ht="15.75" customHeight="1">
      <c r="K367" s="128" t="str">
        <f>IF(B367="","",B367&amp;COUNTIF(B$5:B367,B367))</f>
        <v/>
      </c>
    </row>
    <row r="368" spans="11:11" ht="15.75" customHeight="1">
      <c r="K368" s="128" t="str">
        <f>IF(B368="","",B368&amp;COUNTIF(B$5:B368,B368))</f>
        <v/>
      </c>
    </row>
    <row r="369" spans="11:11" ht="15.75" customHeight="1">
      <c r="K369" s="128" t="str">
        <f>IF(B369="","",B369&amp;COUNTIF(B$5:B369,B369))</f>
        <v/>
      </c>
    </row>
    <row r="370" spans="11:11" ht="15.75" customHeight="1">
      <c r="K370" s="128" t="str">
        <f>IF(B370="","",B370&amp;COUNTIF(B$5:B370,B370))</f>
        <v/>
      </c>
    </row>
    <row r="371" spans="11:11" ht="15.75" customHeight="1">
      <c r="K371" s="128" t="str">
        <f>IF(B371="","",B371&amp;COUNTIF(B$5:B371,B371))</f>
        <v/>
      </c>
    </row>
    <row r="372" spans="11:11" ht="15.75" customHeight="1">
      <c r="K372" s="128" t="str">
        <f>IF(B372="","",B372&amp;COUNTIF(B$5:B372,B372))</f>
        <v/>
      </c>
    </row>
    <row r="373" spans="11:11" ht="15.75" customHeight="1">
      <c r="K373" s="128" t="str">
        <f>IF(B373="","",B373&amp;COUNTIF(B$5:B373,B373))</f>
        <v/>
      </c>
    </row>
    <row r="374" spans="11:11" ht="15.75" customHeight="1">
      <c r="K374" s="128" t="str">
        <f>IF(B374="","",B374&amp;COUNTIF(B$5:B374,B374))</f>
        <v/>
      </c>
    </row>
    <row r="375" spans="11:11" ht="15.75" customHeight="1">
      <c r="K375" s="128" t="str">
        <f>IF(B375="","",B375&amp;COUNTIF(B$5:B375,B375))</f>
        <v/>
      </c>
    </row>
    <row r="376" spans="11:11" ht="15.75" customHeight="1">
      <c r="K376" s="128" t="str">
        <f>IF(B376="","",B376&amp;COUNTIF(B$5:B376,B376))</f>
        <v/>
      </c>
    </row>
    <row r="377" spans="11:11" ht="15.75" customHeight="1">
      <c r="K377" s="128" t="str">
        <f>IF(B377="","",B377&amp;COUNTIF(B$5:B377,B377))</f>
        <v/>
      </c>
    </row>
    <row r="378" spans="11:11" ht="15.75" customHeight="1">
      <c r="K378" s="128" t="str">
        <f>IF(B378="","",B378&amp;COUNTIF(B$5:B378,B378))</f>
        <v/>
      </c>
    </row>
    <row r="379" spans="11:11" ht="15.75" customHeight="1">
      <c r="K379" s="128" t="str">
        <f>IF(B379="","",B379&amp;COUNTIF(B$5:B379,B379))</f>
        <v/>
      </c>
    </row>
    <row r="380" spans="11:11" ht="15.75" customHeight="1">
      <c r="K380" s="128" t="str">
        <f>IF(B380="","",B380&amp;COUNTIF(B$5:B380,B380))</f>
        <v/>
      </c>
    </row>
    <row r="381" spans="11:11" ht="15.75" customHeight="1">
      <c r="K381" s="128" t="str">
        <f>IF(B381="","",B381&amp;COUNTIF(B$5:B381,B381))</f>
        <v/>
      </c>
    </row>
    <row r="382" spans="11:11" ht="15.75" customHeight="1">
      <c r="K382" s="128" t="str">
        <f>IF(B382="","",B382&amp;COUNTIF(B$5:B382,B382))</f>
        <v/>
      </c>
    </row>
    <row r="383" spans="11:11" ht="15.75" customHeight="1">
      <c r="K383" s="128" t="str">
        <f>IF(B383="","",B383&amp;COUNTIF(B$5:B383,B383))</f>
        <v/>
      </c>
    </row>
    <row r="384" spans="11:11" ht="15.75" customHeight="1">
      <c r="K384" s="128" t="str">
        <f>IF(B384="","",B384&amp;COUNTIF(B$5:B384,B384))</f>
        <v/>
      </c>
    </row>
    <row r="385" spans="11:11" ht="15.75" customHeight="1">
      <c r="K385" s="128" t="str">
        <f>IF(B385="","",B385&amp;COUNTIF(B$5:B385,B385))</f>
        <v/>
      </c>
    </row>
    <row r="386" spans="11:11" ht="15.75" customHeight="1">
      <c r="K386" s="128" t="str">
        <f>IF(B386="","",B386&amp;COUNTIF(B$5:B386,B386))</f>
        <v/>
      </c>
    </row>
    <row r="387" spans="11:11" ht="15.75" customHeight="1">
      <c r="K387" s="128" t="str">
        <f>IF(B387="","",B387&amp;COUNTIF(B$5:B387,B387))</f>
        <v/>
      </c>
    </row>
    <row r="388" spans="11:11" ht="15.75" customHeight="1">
      <c r="K388" s="128" t="str">
        <f>IF(B388="","",B388&amp;COUNTIF(B$5:B388,B388))</f>
        <v/>
      </c>
    </row>
    <row r="389" spans="11:11" ht="15.75" customHeight="1">
      <c r="K389" s="128" t="str">
        <f>IF(B389="","",B389&amp;COUNTIF(B$5:B389,B389))</f>
        <v/>
      </c>
    </row>
    <row r="390" spans="11:11" ht="15.75" customHeight="1">
      <c r="K390" s="128" t="str">
        <f>IF(B390="","",B390&amp;COUNTIF(B$5:B390,B390))</f>
        <v/>
      </c>
    </row>
    <row r="391" spans="11:11" ht="15.75" customHeight="1">
      <c r="K391" s="128" t="str">
        <f>IF(B391="","",B391&amp;COUNTIF(B$5:B391,B391))</f>
        <v/>
      </c>
    </row>
    <row r="392" spans="11:11" ht="15.75" customHeight="1">
      <c r="K392" s="128" t="str">
        <f>IF(B392="","",B392&amp;COUNTIF(B$5:B392,B392))</f>
        <v/>
      </c>
    </row>
    <row r="393" spans="11:11" ht="15.75" customHeight="1">
      <c r="K393" s="128" t="str">
        <f>IF(B393="","",B393&amp;COUNTIF(B$5:B393,B393))</f>
        <v/>
      </c>
    </row>
    <row r="394" spans="11:11" ht="15.75" customHeight="1">
      <c r="K394" s="128" t="str">
        <f>IF(B394="","",B394&amp;COUNTIF(B$5:B394,B394))</f>
        <v/>
      </c>
    </row>
    <row r="395" spans="11:11" ht="15.75" customHeight="1">
      <c r="K395" s="128" t="str">
        <f>IF(B395="","",B395&amp;COUNTIF(B$5:B395,B395))</f>
        <v/>
      </c>
    </row>
    <row r="396" spans="11:11" ht="15.75" customHeight="1">
      <c r="K396" s="128" t="str">
        <f>IF(B396="","",B396&amp;COUNTIF(B$5:B396,B396))</f>
        <v/>
      </c>
    </row>
    <row r="397" spans="11:11" ht="15.75" customHeight="1">
      <c r="K397" s="128" t="str">
        <f>IF(B397="","",B397&amp;COUNTIF(B$5:B397,B397))</f>
        <v/>
      </c>
    </row>
    <row r="398" spans="11:11" ht="15.75" customHeight="1">
      <c r="K398" s="128" t="str">
        <f>IF(B398="","",B398&amp;COUNTIF(B$5:B398,B398))</f>
        <v/>
      </c>
    </row>
    <row r="399" spans="11:11" ht="15.75" customHeight="1">
      <c r="K399" s="128" t="str">
        <f>IF(B399="","",B399&amp;COUNTIF(B$5:B399,B399))</f>
        <v/>
      </c>
    </row>
    <row r="400" spans="11:11" ht="15.75" customHeight="1">
      <c r="K400" s="128" t="str">
        <f>IF(B400="","",B400&amp;COUNTIF(B$5:B400,B400))</f>
        <v/>
      </c>
    </row>
    <row r="401" spans="11:11" ht="15.75" customHeight="1">
      <c r="K401" s="128" t="str">
        <f>IF(B401="","",B401&amp;COUNTIF(B$5:B401,B401))</f>
        <v/>
      </c>
    </row>
    <row r="402" spans="11:11" ht="15.75" customHeight="1">
      <c r="K402" s="128" t="str">
        <f>IF(B402="","",B402&amp;COUNTIF(B$5:B402,B402))</f>
        <v/>
      </c>
    </row>
    <row r="403" spans="11:11" ht="15.75" customHeight="1">
      <c r="K403" s="128" t="str">
        <f>IF(B403="","",B403&amp;COUNTIF(B$5:B403,B403))</f>
        <v/>
      </c>
    </row>
    <row r="404" spans="11:11" ht="15.75" customHeight="1">
      <c r="K404" s="128" t="str">
        <f>IF(B404="","",B404&amp;COUNTIF(B$5:B404,B404))</f>
        <v/>
      </c>
    </row>
    <row r="405" spans="11:11" ht="15.75" customHeight="1">
      <c r="K405" s="128" t="str">
        <f>IF(B405="","",B405&amp;COUNTIF(B$5:B405,B405))</f>
        <v/>
      </c>
    </row>
    <row r="406" spans="11:11" ht="15.75" customHeight="1">
      <c r="K406" s="128" t="str">
        <f>IF(B406="","",B406&amp;COUNTIF(B$5:B406,B406))</f>
        <v/>
      </c>
    </row>
    <row r="407" spans="11:11" ht="15.75" customHeight="1">
      <c r="K407" s="128" t="str">
        <f>IF(B407="","",B407&amp;COUNTIF(B$5:B407,B407))</f>
        <v/>
      </c>
    </row>
    <row r="408" spans="11:11" ht="15.75" customHeight="1">
      <c r="K408" s="128" t="str">
        <f>IF(B408="","",B408&amp;COUNTIF(B$5:B408,B408))</f>
        <v/>
      </c>
    </row>
    <row r="409" spans="11:11" ht="15.75" customHeight="1">
      <c r="K409" s="128" t="str">
        <f>IF(B409="","",B409&amp;COUNTIF(B$5:B409,B409))</f>
        <v/>
      </c>
    </row>
    <row r="410" spans="11:11" ht="15.75" customHeight="1">
      <c r="K410" s="128" t="str">
        <f>IF(B410="","",B410&amp;COUNTIF(B$5:B410,B410))</f>
        <v/>
      </c>
    </row>
    <row r="411" spans="11:11" ht="15.75" customHeight="1">
      <c r="K411" s="128" t="str">
        <f>IF(B411="","",B411&amp;COUNTIF(B$5:B411,B411))</f>
        <v/>
      </c>
    </row>
    <row r="412" spans="11:11" ht="15.75" customHeight="1">
      <c r="K412" s="128" t="str">
        <f>IF(B412="","",B412&amp;COUNTIF(B$5:B412,B412))</f>
        <v/>
      </c>
    </row>
    <row r="413" spans="11:11" ht="15.75" customHeight="1">
      <c r="K413" s="128" t="str">
        <f>IF(B413="","",B413&amp;COUNTIF(B$5:B413,B413))</f>
        <v/>
      </c>
    </row>
    <row r="414" spans="11:11" ht="15.75" customHeight="1">
      <c r="K414" s="128" t="str">
        <f>IF(B414="","",B414&amp;COUNTIF(B$5:B414,B414))</f>
        <v/>
      </c>
    </row>
    <row r="415" spans="11:11" ht="15.75" customHeight="1">
      <c r="K415" s="128" t="str">
        <f>IF(B415="","",B415&amp;COUNTIF(B$5:B415,B415))</f>
        <v/>
      </c>
    </row>
    <row r="416" spans="11:11" ht="15.75" customHeight="1">
      <c r="K416" s="128" t="str">
        <f>IF(B416="","",B416&amp;COUNTIF(B$5:B416,B416))</f>
        <v/>
      </c>
    </row>
    <row r="417" spans="11:11" ht="15.75" customHeight="1">
      <c r="K417" s="128" t="str">
        <f>IF(B417="","",B417&amp;COUNTIF(B$5:B417,B417))</f>
        <v/>
      </c>
    </row>
    <row r="418" spans="11:11" ht="15.75" customHeight="1">
      <c r="K418" s="128" t="str">
        <f>IF(B418="","",B418&amp;COUNTIF(B$5:B418,B418))</f>
        <v/>
      </c>
    </row>
    <row r="419" spans="11:11" ht="15.75" customHeight="1">
      <c r="K419" s="128" t="str">
        <f>IF(B419="","",B419&amp;COUNTIF(B$5:B419,B419))</f>
        <v/>
      </c>
    </row>
    <row r="420" spans="11:11" ht="15.75" customHeight="1">
      <c r="K420" s="128" t="str">
        <f>IF(B420="","",B420&amp;COUNTIF(B$5:B420,B420))</f>
        <v/>
      </c>
    </row>
    <row r="421" spans="11:11" ht="15.75" customHeight="1">
      <c r="K421" s="128" t="str">
        <f>IF(B421="","",B421&amp;COUNTIF(B$5:B421,B421))</f>
        <v/>
      </c>
    </row>
    <row r="422" spans="11:11" ht="15.75" customHeight="1">
      <c r="K422" s="128" t="str">
        <f>IF(B422="","",B422&amp;COUNTIF(B$5:B422,B422))</f>
        <v/>
      </c>
    </row>
    <row r="423" spans="11:11" ht="15.75" customHeight="1">
      <c r="K423" s="128" t="str">
        <f>IF(B423="","",B423&amp;COUNTIF(B$5:B423,B423))</f>
        <v/>
      </c>
    </row>
    <row r="424" spans="11:11" ht="15.75" customHeight="1">
      <c r="K424" s="128" t="str">
        <f>IF(B424="","",B424&amp;COUNTIF(B$5:B424,B424))</f>
        <v/>
      </c>
    </row>
    <row r="425" spans="11:11" ht="15.75" customHeight="1">
      <c r="K425" s="128" t="str">
        <f>IF(B425="","",B425&amp;COUNTIF(B$5:B425,B425))</f>
        <v/>
      </c>
    </row>
    <row r="426" spans="11:11" ht="15.75" customHeight="1">
      <c r="K426" s="128" t="str">
        <f>IF(B426="","",B426&amp;COUNTIF(B$5:B426,B426))</f>
        <v/>
      </c>
    </row>
    <row r="427" spans="11:11" ht="15.75" customHeight="1">
      <c r="K427" s="128" t="str">
        <f>IF(B427="","",B427&amp;COUNTIF(B$5:B427,B427))</f>
        <v/>
      </c>
    </row>
    <row r="428" spans="11:11" ht="15.75" customHeight="1">
      <c r="K428" s="128" t="str">
        <f>IF(B428="","",B428&amp;COUNTIF(B$5:B428,B428))</f>
        <v/>
      </c>
    </row>
    <row r="429" spans="11:11" ht="15.75" customHeight="1">
      <c r="K429" s="128" t="str">
        <f>IF(B429="","",B429&amp;COUNTIF(B$5:B429,B429))</f>
        <v/>
      </c>
    </row>
    <row r="430" spans="11:11" ht="15.75" customHeight="1">
      <c r="K430" s="128" t="str">
        <f>IF(B430="","",B430&amp;COUNTIF(B$5:B430,B430))</f>
        <v/>
      </c>
    </row>
    <row r="431" spans="11:11" ht="15.75" customHeight="1">
      <c r="K431" s="128" t="str">
        <f>IF(B431="","",B431&amp;COUNTIF(B$5:B431,B431))</f>
        <v/>
      </c>
    </row>
    <row r="432" spans="11:11" ht="15.75" customHeight="1">
      <c r="K432" s="128" t="str">
        <f>IF(B432="","",B432&amp;COUNTIF(B$5:B432,B432))</f>
        <v/>
      </c>
    </row>
    <row r="433" spans="11:11" ht="15.75" customHeight="1">
      <c r="K433" s="128" t="str">
        <f>IF(B433="","",B433&amp;COUNTIF(B$5:B433,B433))</f>
        <v/>
      </c>
    </row>
    <row r="434" spans="11:11" ht="15.75" customHeight="1">
      <c r="K434" s="128" t="str">
        <f>IF(B434="","",B434&amp;COUNTIF(B$5:B434,B434))</f>
        <v/>
      </c>
    </row>
    <row r="435" spans="11:11" ht="15.75" customHeight="1">
      <c r="K435" s="128" t="str">
        <f>IF(B435="","",B435&amp;COUNTIF(B$5:B435,B435))</f>
        <v/>
      </c>
    </row>
    <row r="436" spans="11:11" ht="15.75" customHeight="1">
      <c r="K436" s="128" t="str">
        <f>IF(B436="","",B436&amp;COUNTIF(B$5:B436,B436))</f>
        <v/>
      </c>
    </row>
    <row r="437" spans="11:11" ht="15.75" customHeight="1">
      <c r="K437" s="128" t="str">
        <f>IF(B437="","",B437&amp;COUNTIF(B$5:B437,B437))</f>
        <v/>
      </c>
    </row>
    <row r="438" spans="11:11" ht="15.75" customHeight="1">
      <c r="K438" s="128" t="str">
        <f>IF(B438="","",B438&amp;COUNTIF(B$5:B438,B438))</f>
        <v/>
      </c>
    </row>
    <row r="439" spans="11:11" ht="15.75" customHeight="1">
      <c r="K439" s="128" t="str">
        <f>IF(B439="","",B439&amp;COUNTIF(B$5:B439,B439))</f>
        <v/>
      </c>
    </row>
    <row r="440" spans="11:11" ht="15.75" customHeight="1">
      <c r="K440" s="128" t="str">
        <f>IF(B440="","",B440&amp;COUNTIF(B$5:B440,B440))</f>
        <v/>
      </c>
    </row>
    <row r="441" spans="11:11" ht="15.75" customHeight="1">
      <c r="K441" s="128" t="str">
        <f>IF(B441="","",B441&amp;COUNTIF(B$5:B441,B441))</f>
        <v/>
      </c>
    </row>
    <row r="442" spans="11:11" ht="15.75" customHeight="1">
      <c r="K442" s="128" t="str">
        <f>IF(B442="","",B442&amp;COUNTIF(B$5:B442,B442))</f>
        <v/>
      </c>
    </row>
    <row r="443" spans="11:11" ht="15.75" customHeight="1">
      <c r="K443" s="128" t="str">
        <f>IF(B443="","",B443&amp;COUNTIF(B$5:B443,B443))</f>
        <v/>
      </c>
    </row>
    <row r="444" spans="11:11" ht="15.75" customHeight="1">
      <c r="K444" s="128" t="str">
        <f>IF(B444="","",B444&amp;COUNTIF(B$5:B444,B444))</f>
        <v/>
      </c>
    </row>
    <row r="445" spans="11:11" ht="15.75" customHeight="1">
      <c r="K445" s="128" t="str">
        <f>IF(B445="","",B445&amp;COUNTIF(B$5:B445,B445))</f>
        <v/>
      </c>
    </row>
    <row r="446" spans="11:11" ht="15.75" customHeight="1">
      <c r="K446" s="128" t="str">
        <f>IF(B446="","",B446&amp;COUNTIF(B$5:B446,B446))</f>
        <v/>
      </c>
    </row>
    <row r="447" spans="11:11" ht="15.75" customHeight="1">
      <c r="K447" s="128" t="str">
        <f>IF(B447="","",B447&amp;COUNTIF(B$5:B447,B447))</f>
        <v/>
      </c>
    </row>
    <row r="448" spans="11:11" ht="15.75" customHeight="1">
      <c r="K448" s="128" t="str">
        <f>IF(B448="","",B448&amp;COUNTIF(B$5:B448,B448))</f>
        <v/>
      </c>
    </row>
    <row r="449" spans="11:11" ht="15.75" customHeight="1">
      <c r="K449" s="128" t="str">
        <f>IF(B449="","",B449&amp;COUNTIF(B$5:B449,B449))</f>
        <v/>
      </c>
    </row>
    <row r="450" spans="11:11" ht="15.75" customHeight="1">
      <c r="K450" s="128" t="str">
        <f>IF(B450="","",B450&amp;COUNTIF(B$5:B450,B450))</f>
        <v/>
      </c>
    </row>
    <row r="451" spans="11:11" ht="15.75" customHeight="1">
      <c r="K451" s="128" t="str">
        <f>IF(B451="","",B451&amp;COUNTIF(B$5:B451,B451))</f>
        <v/>
      </c>
    </row>
    <row r="452" spans="11:11" ht="15.75" customHeight="1">
      <c r="K452" s="128" t="str">
        <f>IF(B452="","",B452&amp;COUNTIF(B$5:B452,B452))</f>
        <v/>
      </c>
    </row>
    <row r="453" spans="11:11" ht="15.75" customHeight="1">
      <c r="K453" s="128" t="str">
        <f>IF(B453="","",B453&amp;COUNTIF(B$5:B453,B453))</f>
        <v/>
      </c>
    </row>
    <row r="454" spans="11:11" ht="15.75" customHeight="1">
      <c r="K454" s="128" t="str">
        <f>IF(B454="","",B454&amp;COUNTIF(B$5:B454,B454))</f>
        <v/>
      </c>
    </row>
    <row r="455" spans="11:11" ht="15.75" customHeight="1">
      <c r="K455" s="128" t="str">
        <f>IF(B455="","",B455&amp;COUNTIF(B$5:B455,B455))</f>
        <v/>
      </c>
    </row>
    <row r="456" spans="11:11" ht="15.75" customHeight="1">
      <c r="K456" s="128" t="str">
        <f>IF(B456="","",B456&amp;COUNTIF(B$5:B456,B456))</f>
        <v/>
      </c>
    </row>
    <row r="457" spans="11:11" ht="15.75" customHeight="1">
      <c r="K457" s="128" t="str">
        <f>IF(B457="","",B457&amp;COUNTIF(B$5:B457,B457))</f>
        <v/>
      </c>
    </row>
    <row r="458" spans="11:11" ht="15.75" customHeight="1">
      <c r="K458" s="128" t="str">
        <f>IF(B458="","",B458&amp;COUNTIF(B$5:B458,B458))</f>
        <v/>
      </c>
    </row>
    <row r="459" spans="11:11" ht="15.75" customHeight="1">
      <c r="K459" s="128" t="str">
        <f>IF(B459="","",B459&amp;COUNTIF(B$5:B459,B459))</f>
        <v/>
      </c>
    </row>
    <row r="460" spans="11:11" ht="15.75" customHeight="1">
      <c r="K460" s="128" t="str">
        <f>IF(B460="","",B460&amp;COUNTIF(B$5:B460,B460))</f>
        <v/>
      </c>
    </row>
    <row r="461" spans="11:11" ht="15.75" customHeight="1">
      <c r="K461" s="128" t="str">
        <f>IF(B461="","",B461&amp;COUNTIF(B$5:B461,B461))</f>
        <v/>
      </c>
    </row>
    <row r="462" spans="11:11" ht="15.75" customHeight="1">
      <c r="K462" s="128" t="str">
        <f>IF(B462="","",B462&amp;COUNTIF(B$5:B462,B462))</f>
        <v/>
      </c>
    </row>
    <row r="463" spans="11:11" ht="15.75" customHeight="1">
      <c r="K463" s="128" t="str">
        <f>IF(B463="","",B463&amp;COUNTIF(B$5:B463,B463))</f>
        <v/>
      </c>
    </row>
    <row r="464" spans="11:11" ht="15.75" customHeight="1">
      <c r="K464" s="128" t="str">
        <f>IF(B464="","",B464&amp;COUNTIF(B$5:B464,B464))</f>
        <v/>
      </c>
    </row>
    <row r="465" spans="11:11" ht="15.75" customHeight="1">
      <c r="K465" s="128" t="str">
        <f>IF(B465="","",B465&amp;COUNTIF(B$5:B465,B465))</f>
        <v/>
      </c>
    </row>
    <row r="466" spans="11:11" ht="15.75" customHeight="1">
      <c r="K466" s="128" t="str">
        <f>IF(B466="","",B466&amp;COUNTIF(B$5:B466,B466))</f>
        <v/>
      </c>
    </row>
    <row r="467" spans="11:11" ht="15.75" customHeight="1">
      <c r="K467" s="128" t="str">
        <f>IF(B467="","",B467&amp;COUNTIF(B$5:B467,B467))</f>
        <v/>
      </c>
    </row>
    <row r="468" spans="11:11" ht="15.75" customHeight="1">
      <c r="K468" s="128" t="str">
        <f>IF(B468="","",B468&amp;COUNTIF(B$5:B468,B468))</f>
        <v/>
      </c>
    </row>
    <row r="469" spans="11:11" ht="15.75" customHeight="1">
      <c r="K469" s="128" t="str">
        <f>IF(B469="","",B469&amp;COUNTIF(B$5:B469,B469))</f>
        <v/>
      </c>
    </row>
    <row r="470" spans="11:11" ht="15.75" customHeight="1">
      <c r="K470" s="128" t="str">
        <f>IF(B470="","",B470&amp;COUNTIF(B$5:B470,B470))</f>
        <v/>
      </c>
    </row>
    <row r="471" spans="11:11" ht="15.75" customHeight="1">
      <c r="K471" s="128" t="str">
        <f>IF(B471="","",B471&amp;COUNTIF(B$5:B471,B471))</f>
        <v/>
      </c>
    </row>
    <row r="472" spans="11:11" ht="15.75" customHeight="1">
      <c r="K472" s="128" t="str">
        <f>IF(B472="","",B472&amp;COUNTIF(B$5:B472,B472))</f>
        <v/>
      </c>
    </row>
    <row r="473" spans="11:11" ht="15.75" customHeight="1">
      <c r="K473" s="128" t="str">
        <f>IF(B473="","",B473&amp;COUNTIF(B$5:B473,B473))</f>
        <v/>
      </c>
    </row>
    <row r="474" spans="11:11" ht="15.75" customHeight="1">
      <c r="K474" s="128" t="str">
        <f>IF(B474="","",B474&amp;COUNTIF(B$5:B474,B474))</f>
        <v/>
      </c>
    </row>
    <row r="475" spans="11:11" ht="15.75" customHeight="1">
      <c r="K475" s="128" t="str">
        <f>IF(B475="","",B475&amp;COUNTIF(B$5:B475,B475))</f>
        <v/>
      </c>
    </row>
    <row r="476" spans="11:11" ht="15.75" customHeight="1">
      <c r="K476" s="128" t="str">
        <f>IF(B476="","",B476&amp;COUNTIF(B$5:B476,B476))</f>
        <v/>
      </c>
    </row>
    <row r="477" spans="11:11" ht="15.75" customHeight="1">
      <c r="K477" s="128" t="str">
        <f>IF(B477="","",B477&amp;COUNTIF(B$5:B477,B477))</f>
        <v/>
      </c>
    </row>
    <row r="478" spans="11:11" ht="15.75" customHeight="1">
      <c r="K478" s="128" t="str">
        <f>IF(B478="","",B478&amp;COUNTIF(B$5:B478,B478))</f>
        <v/>
      </c>
    </row>
    <row r="479" spans="11:11" ht="15.75" customHeight="1">
      <c r="K479" s="128" t="str">
        <f>IF(B479="","",B479&amp;COUNTIF(B$5:B479,B479))</f>
        <v/>
      </c>
    </row>
    <row r="480" spans="11:11" ht="15.75" customHeight="1">
      <c r="K480" s="128" t="str">
        <f>IF(B480="","",B480&amp;COUNTIF(B$5:B480,B480))</f>
        <v/>
      </c>
    </row>
    <row r="481" spans="11:11" ht="15.75" customHeight="1">
      <c r="K481" s="128" t="str">
        <f>IF(B481="","",B481&amp;COUNTIF(B$5:B481,B481))</f>
        <v/>
      </c>
    </row>
    <row r="482" spans="11:11" ht="15.75" customHeight="1">
      <c r="K482" s="128" t="str">
        <f>IF(B482="","",B482&amp;COUNTIF(B$5:B482,B482))</f>
        <v/>
      </c>
    </row>
    <row r="483" spans="11:11" ht="15.75" customHeight="1">
      <c r="K483" s="128" t="str">
        <f>IF(B483="","",B483&amp;COUNTIF(B$5:B483,B483))</f>
        <v/>
      </c>
    </row>
    <row r="484" spans="11:11" ht="15.75" customHeight="1">
      <c r="K484" s="128" t="str">
        <f>IF(B484="","",B484&amp;COUNTIF(B$5:B484,B484))</f>
        <v/>
      </c>
    </row>
    <row r="485" spans="11:11" ht="15.75" customHeight="1">
      <c r="K485" s="128" t="str">
        <f>IF(B485="","",B485&amp;COUNTIF(B$5:B485,B485))</f>
        <v/>
      </c>
    </row>
    <row r="486" spans="11:11" ht="15.75" customHeight="1">
      <c r="K486" s="128" t="str">
        <f>IF(B486="","",B486&amp;COUNTIF(B$5:B486,B486))</f>
        <v/>
      </c>
    </row>
    <row r="487" spans="11:11" ht="15.75" customHeight="1">
      <c r="K487" s="128" t="str">
        <f>IF(B487="","",B487&amp;COUNTIF(B$5:B487,B487))</f>
        <v/>
      </c>
    </row>
    <row r="488" spans="11:11" ht="15.75" customHeight="1">
      <c r="K488" s="128" t="str">
        <f>IF(B488="","",B488&amp;COUNTIF(B$5:B488,B488))</f>
        <v/>
      </c>
    </row>
    <row r="489" spans="11:11" ht="15.75" customHeight="1">
      <c r="K489" s="128" t="str">
        <f>IF(B489="","",B489&amp;COUNTIF(B$5:B489,B489))</f>
        <v/>
      </c>
    </row>
    <row r="490" spans="11:11" ht="15.75" customHeight="1">
      <c r="K490" s="128" t="str">
        <f>IF(B490="","",B490&amp;COUNTIF(B$5:B490,B490))</f>
        <v/>
      </c>
    </row>
    <row r="491" spans="11:11" ht="15.75" customHeight="1">
      <c r="K491" s="128" t="str">
        <f>IF(B491="","",B491&amp;COUNTIF(B$5:B491,B491))</f>
        <v/>
      </c>
    </row>
    <row r="492" spans="11:11" ht="15.75" customHeight="1">
      <c r="K492" s="128" t="str">
        <f>IF(B492="","",B492&amp;COUNTIF(B$5:B492,B492))</f>
        <v/>
      </c>
    </row>
    <row r="493" spans="11:11" ht="15.75" customHeight="1">
      <c r="K493" s="128" t="str">
        <f>IF(B493="","",B493&amp;COUNTIF(B$5:B493,B493))</f>
        <v/>
      </c>
    </row>
    <row r="494" spans="11:11" ht="15.75" customHeight="1">
      <c r="K494" s="128" t="str">
        <f>IF(B494="","",B494&amp;COUNTIF(B$5:B494,B494))</f>
        <v/>
      </c>
    </row>
    <row r="495" spans="11:11" ht="15.75" customHeight="1">
      <c r="K495" s="128" t="str">
        <f>IF(B495="","",B495&amp;COUNTIF(B$5:B495,B495))</f>
        <v/>
      </c>
    </row>
    <row r="496" spans="11:11" ht="15.75" customHeight="1">
      <c r="K496" s="128" t="str">
        <f>IF(B496="","",B496&amp;COUNTIF(B$5:B496,B496))</f>
        <v/>
      </c>
    </row>
    <row r="497" spans="11:11" ht="15.75" customHeight="1">
      <c r="K497" s="128" t="str">
        <f>IF(B497="","",B497&amp;COUNTIF(B$5:B497,B497))</f>
        <v/>
      </c>
    </row>
    <row r="498" spans="11:11" ht="15.75" customHeight="1">
      <c r="K498" s="128" t="str">
        <f>IF(B498="","",B498&amp;COUNTIF(B$5:B498,B498))</f>
        <v/>
      </c>
    </row>
    <row r="499" spans="11:11" ht="15.75" customHeight="1">
      <c r="K499" s="128" t="str">
        <f>IF(B499="","",B499&amp;COUNTIF(B$5:B499,B499))</f>
        <v/>
      </c>
    </row>
    <row r="500" spans="11:11" ht="15.75" customHeight="1">
      <c r="K500" s="128" t="str">
        <f>IF(B500="","",B500&amp;COUNTIF(B$5:B500,B500))</f>
        <v/>
      </c>
    </row>
    <row r="501" spans="11:11" ht="15.75" customHeight="1">
      <c r="K501" s="128" t="str">
        <f>IF(B501="","",B501&amp;COUNTIF(B$5:B501,B501))</f>
        <v/>
      </c>
    </row>
    <row r="502" spans="11:11" ht="15.75" customHeight="1">
      <c r="K502" s="128" t="str">
        <f>IF(B502="","",B502&amp;COUNTIF(B$5:B502,B502))</f>
        <v/>
      </c>
    </row>
    <row r="503" spans="11:11" ht="15.75" customHeight="1">
      <c r="K503" s="128" t="str">
        <f>IF(B503="","",B503&amp;COUNTIF(B$5:B503,B503))</f>
        <v/>
      </c>
    </row>
    <row r="504" spans="11:11" ht="15.75" customHeight="1">
      <c r="K504" s="128" t="str">
        <f>IF(B504="","",B504&amp;COUNTIF(B$5:B504,B504))</f>
        <v/>
      </c>
    </row>
    <row r="505" spans="11:11" ht="15.75" customHeight="1">
      <c r="K505" s="128" t="str">
        <f>IF(B505="","",B505&amp;COUNTIF(B$5:B505,B505))</f>
        <v/>
      </c>
    </row>
    <row r="506" spans="11:11" ht="15.75" customHeight="1">
      <c r="K506" s="128" t="str">
        <f>IF(B506="","",B506&amp;COUNTIF(B$5:B506,B506))</f>
        <v/>
      </c>
    </row>
    <row r="507" spans="11:11" ht="15.75" customHeight="1">
      <c r="K507" s="128" t="str">
        <f>IF(B507="","",B507&amp;COUNTIF(B$5:B507,B507))</f>
        <v/>
      </c>
    </row>
    <row r="508" spans="11:11" ht="15.75" customHeight="1">
      <c r="K508" s="128" t="str">
        <f>IF(B508="","",B508&amp;COUNTIF(B$5:B508,B508))</f>
        <v/>
      </c>
    </row>
    <row r="509" spans="11:11" ht="15.75" customHeight="1">
      <c r="K509" s="128" t="str">
        <f>IF(B509="","",B509&amp;COUNTIF(B$5:B509,B509))</f>
        <v/>
      </c>
    </row>
    <row r="510" spans="11:11" ht="15.75" customHeight="1">
      <c r="K510" s="128" t="str">
        <f>IF(B510="","",B510&amp;COUNTIF(B$5:B510,B510))</f>
        <v/>
      </c>
    </row>
    <row r="511" spans="11:11" ht="15.75" customHeight="1">
      <c r="K511" s="128" t="str">
        <f>IF(B511="","",B511&amp;COUNTIF(B$5:B511,B511))</f>
        <v/>
      </c>
    </row>
    <row r="512" spans="11:11" ht="15.75" customHeight="1">
      <c r="K512" s="128" t="str">
        <f>IF(B512="","",B512&amp;COUNTIF(B$5:B512,B512))</f>
        <v/>
      </c>
    </row>
    <row r="513" spans="11:11" ht="15.75" customHeight="1">
      <c r="K513" s="128" t="str">
        <f>IF(B513="","",B513&amp;COUNTIF(B$5:B513,B513))</f>
        <v/>
      </c>
    </row>
    <row r="514" spans="11:11" ht="15.75" customHeight="1">
      <c r="K514" s="128" t="str">
        <f>IF(B514="","",B514&amp;COUNTIF(B$5:B514,B514))</f>
        <v/>
      </c>
    </row>
    <row r="515" spans="11:11" ht="15.75" customHeight="1">
      <c r="K515" s="128" t="str">
        <f>IF(B515="","",B515&amp;COUNTIF(B$5:B515,B515))</f>
        <v/>
      </c>
    </row>
    <row r="516" spans="11:11" ht="15.75" customHeight="1">
      <c r="K516" s="128" t="str">
        <f>IF(B516="","",B516&amp;COUNTIF(B$5:B516,B516))</f>
        <v/>
      </c>
    </row>
    <row r="517" spans="11:11" ht="15.75" customHeight="1">
      <c r="K517" s="128" t="str">
        <f>IF(B517="","",B517&amp;COUNTIF(B$5:B517,B517))</f>
        <v/>
      </c>
    </row>
    <row r="518" spans="11:11" ht="15.75" customHeight="1">
      <c r="K518" s="128" t="str">
        <f>IF(B518="","",B518&amp;COUNTIF(B$5:B518,B518))</f>
        <v/>
      </c>
    </row>
    <row r="519" spans="11:11" ht="15.75" customHeight="1">
      <c r="K519" s="128" t="str">
        <f>IF(B519="","",B519&amp;COUNTIF(B$5:B519,B519))</f>
        <v/>
      </c>
    </row>
    <row r="520" spans="11:11" ht="15.75" customHeight="1">
      <c r="K520" s="128" t="str">
        <f>IF(B520="","",B520&amp;COUNTIF(B$5:B520,B520))</f>
        <v/>
      </c>
    </row>
    <row r="521" spans="11:11" ht="15.75" customHeight="1">
      <c r="K521" s="128" t="str">
        <f>IF(B521="","",B521&amp;COUNTIF(B$5:B521,B521))</f>
        <v/>
      </c>
    </row>
    <row r="522" spans="11:11" ht="15.75" customHeight="1">
      <c r="K522" s="128" t="str">
        <f>IF(B522="","",B522&amp;COUNTIF(B$5:B522,B522))</f>
        <v/>
      </c>
    </row>
    <row r="523" spans="11:11" ht="15.75" customHeight="1">
      <c r="K523" s="128" t="str">
        <f>IF(B523="","",B523&amp;COUNTIF(B$5:B523,B523))</f>
        <v/>
      </c>
    </row>
    <row r="524" spans="11:11" ht="15.75" customHeight="1">
      <c r="K524" s="128" t="str">
        <f>IF(B524="","",B524&amp;COUNTIF(B$5:B524,B524))</f>
        <v/>
      </c>
    </row>
    <row r="525" spans="11:11" ht="15.75" customHeight="1">
      <c r="K525" s="128" t="str">
        <f>IF(B525="","",B525&amp;COUNTIF(B$5:B525,B525))</f>
        <v/>
      </c>
    </row>
    <row r="526" spans="11:11" ht="15.75" customHeight="1">
      <c r="K526" s="128" t="str">
        <f>IF(B526="","",B526&amp;COUNTIF(B$5:B526,B526))</f>
        <v/>
      </c>
    </row>
    <row r="527" spans="11:11" ht="15.75" customHeight="1">
      <c r="K527" s="128" t="str">
        <f>IF(B527="","",B527&amp;COUNTIF(B$5:B527,B527))</f>
        <v/>
      </c>
    </row>
    <row r="528" spans="11:11" ht="15.75" customHeight="1">
      <c r="K528" s="128" t="str">
        <f>IF(B528="","",B528&amp;COUNTIF(B$5:B528,B528))</f>
        <v/>
      </c>
    </row>
    <row r="529" spans="11:11" ht="15.75" customHeight="1">
      <c r="K529" s="128" t="str">
        <f>IF(B529="","",B529&amp;COUNTIF(B$5:B529,B529))</f>
        <v/>
      </c>
    </row>
    <row r="530" spans="11:11" ht="15.75" customHeight="1">
      <c r="K530" s="128" t="str">
        <f>IF(B530="","",B530&amp;COUNTIF(B$5:B530,B530))</f>
        <v/>
      </c>
    </row>
    <row r="531" spans="11:11" ht="15.75" customHeight="1">
      <c r="K531" s="128" t="str">
        <f>IF(B531="","",B531&amp;COUNTIF(B$5:B531,B531))</f>
        <v/>
      </c>
    </row>
    <row r="532" spans="11:11" ht="15.75" customHeight="1">
      <c r="K532" s="128" t="str">
        <f>IF(B532="","",B532&amp;COUNTIF(B$5:B532,B532))</f>
        <v/>
      </c>
    </row>
    <row r="533" spans="11:11" ht="15.75" customHeight="1">
      <c r="K533" s="128" t="str">
        <f>IF(B533="","",B533&amp;COUNTIF(B$5:B533,B533))</f>
        <v/>
      </c>
    </row>
    <row r="534" spans="11:11" ht="15.75" customHeight="1">
      <c r="K534" s="128" t="str">
        <f>IF(B534="","",B534&amp;COUNTIF(B$5:B534,B534))</f>
        <v/>
      </c>
    </row>
    <row r="535" spans="11:11" ht="15.75" customHeight="1">
      <c r="K535" s="128" t="str">
        <f>IF(B535="","",B535&amp;COUNTIF(B$5:B535,B535))</f>
        <v/>
      </c>
    </row>
    <row r="536" spans="11:11" ht="15.75" customHeight="1">
      <c r="K536" s="128" t="str">
        <f>IF(B536="","",B536&amp;COUNTIF(B$5:B536,B536))</f>
        <v/>
      </c>
    </row>
    <row r="537" spans="11:11" ht="15.75" customHeight="1">
      <c r="K537" s="128" t="str">
        <f>IF(B537="","",B537&amp;COUNTIF(B$5:B537,B537))</f>
        <v/>
      </c>
    </row>
    <row r="538" spans="11:11" ht="15.75" customHeight="1">
      <c r="K538" s="128" t="str">
        <f>IF(B538="","",B538&amp;COUNTIF(B$5:B538,B538))</f>
        <v/>
      </c>
    </row>
    <row r="539" spans="11:11" ht="15.75" customHeight="1">
      <c r="K539" s="128" t="str">
        <f>IF(B539="","",B539&amp;COUNTIF(B$5:B539,B539))</f>
        <v/>
      </c>
    </row>
    <row r="540" spans="11:11" ht="15.75" customHeight="1">
      <c r="K540" s="128" t="str">
        <f>IF(B540="","",B540&amp;COUNTIF(B$5:B540,B540))</f>
        <v/>
      </c>
    </row>
    <row r="541" spans="11:11" ht="15.75" customHeight="1">
      <c r="K541" s="128" t="str">
        <f>IF(B541="","",B541&amp;COUNTIF(B$5:B541,B541))</f>
        <v/>
      </c>
    </row>
    <row r="542" spans="11:11" ht="15.75" customHeight="1">
      <c r="K542" s="128" t="str">
        <f>IF(B542="","",B542&amp;COUNTIF(B$5:B542,B542))</f>
        <v/>
      </c>
    </row>
    <row r="543" spans="11:11" ht="15.75" customHeight="1">
      <c r="K543" s="128" t="str">
        <f>IF(B543="","",B543&amp;COUNTIF(B$5:B543,B543))</f>
        <v/>
      </c>
    </row>
    <row r="544" spans="11:11" ht="15.75" customHeight="1">
      <c r="K544" s="128" t="str">
        <f>IF(B544="","",B544&amp;COUNTIF(B$5:B544,B544))</f>
        <v/>
      </c>
    </row>
    <row r="545" spans="11:11" ht="15.75" customHeight="1">
      <c r="K545" s="128" t="str">
        <f>IF(B545="","",B545&amp;COUNTIF(B$5:B545,B545))</f>
        <v/>
      </c>
    </row>
    <row r="546" spans="11:11" ht="15.75" customHeight="1">
      <c r="K546" s="128" t="str">
        <f>IF(B546="","",B546&amp;COUNTIF(B$5:B546,B546))</f>
        <v/>
      </c>
    </row>
    <row r="547" spans="11:11" ht="15.75" customHeight="1">
      <c r="K547" s="128" t="str">
        <f>IF(B547="","",B547&amp;COUNTIF(B$5:B547,B547))</f>
        <v/>
      </c>
    </row>
    <row r="548" spans="11:11" ht="15.75" customHeight="1">
      <c r="K548" s="128" t="str">
        <f>IF(B548="","",B548&amp;COUNTIF(B$5:B548,B548))</f>
        <v/>
      </c>
    </row>
    <row r="549" spans="11:11" ht="15.75" customHeight="1">
      <c r="K549" s="128" t="str">
        <f>IF(B549="","",B549&amp;COUNTIF(B$5:B549,B549))</f>
        <v/>
      </c>
    </row>
    <row r="550" spans="11:11" ht="15.75" customHeight="1">
      <c r="K550" s="128" t="str">
        <f>IF(B550="","",B550&amp;COUNTIF(B$5:B550,B550))</f>
        <v/>
      </c>
    </row>
    <row r="551" spans="11:11" ht="15.75" customHeight="1">
      <c r="K551" s="128" t="str">
        <f>IF(B551="","",B551&amp;COUNTIF(B$5:B551,B551))</f>
        <v/>
      </c>
    </row>
    <row r="552" spans="11:11" ht="15.75" customHeight="1">
      <c r="K552" s="128" t="str">
        <f>IF(B552="","",B552&amp;COUNTIF(B$5:B552,B552))</f>
        <v/>
      </c>
    </row>
    <row r="553" spans="11:11" ht="15.75" customHeight="1">
      <c r="K553" s="128" t="str">
        <f>IF(B553="","",B553&amp;COUNTIF(B$5:B553,B553))</f>
        <v/>
      </c>
    </row>
    <row r="554" spans="11:11" ht="15.75" customHeight="1">
      <c r="K554" s="128" t="str">
        <f>IF(B554="","",B554&amp;COUNTIF(B$5:B554,B554))</f>
        <v/>
      </c>
    </row>
    <row r="555" spans="11:11" ht="15.75" customHeight="1">
      <c r="K555" s="128" t="str">
        <f>IF(B555="","",B555&amp;COUNTIF(B$5:B555,B555))</f>
        <v/>
      </c>
    </row>
    <row r="556" spans="11:11" ht="15.75" customHeight="1">
      <c r="K556" s="128" t="str">
        <f>IF(B556="","",B556&amp;COUNTIF(B$5:B556,B556))</f>
        <v/>
      </c>
    </row>
    <row r="557" spans="11:11" ht="15.75" customHeight="1">
      <c r="K557" s="128" t="str">
        <f>IF(B557="","",B557&amp;COUNTIF(B$5:B557,B557))</f>
        <v/>
      </c>
    </row>
    <row r="558" spans="11:11" ht="15.75" customHeight="1">
      <c r="K558" s="128" t="str">
        <f>IF(B558="","",B558&amp;COUNTIF(B$5:B558,B558))</f>
        <v/>
      </c>
    </row>
    <row r="559" spans="11:11" ht="15.75" customHeight="1">
      <c r="K559" s="128" t="str">
        <f>IF(B559="","",B559&amp;COUNTIF(B$5:B559,B559))</f>
        <v/>
      </c>
    </row>
    <row r="560" spans="11:11" ht="15.75" customHeight="1">
      <c r="K560" s="128" t="str">
        <f>IF(B560="","",B560&amp;COUNTIF(B$5:B560,B560))</f>
        <v/>
      </c>
    </row>
    <row r="561" spans="11:11" ht="15.75" customHeight="1">
      <c r="K561" s="128" t="str">
        <f>IF(B561="","",B561&amp;COUNTIF(B$5:B561,B561))</f>
        <v/>
      </c>
    </row>
    <row r="562" spans="11:11" ht="15.75" customHeight="1">
      <c r="K562" s="128" t="str">
        <f>IF(B562="","",B562&amp;COUNTIF(B$5:B562,B562))</f>
        <v/>
      </c>
    </row>
    <row r="563" spans="11:11" ht="15.75" customHeight="1">
      <c r="K563" s="128" t="str">
        <f>IF(B563="","",B563&amp;COUNTIF(B$5:B563,B563))</f>
        <v/>
      </c>
    </row>
    <row r="564" spans="11:11" ht="15.75" customHeight="1">
      <c r="K564" s="128" t="str">
        <f>IF(B564="","",B564&amp;COUNTIF(B$5:B564,B564))</f>
        <v/>
      </c>
    </row>
    <row r="565" spans="11:11" ht="15.75" customHeight="1">
      <c r="K565" s="128" t="str">
        <f>IF(B565="","",B565&amp;COUNTIF(B$5:B565,B565))</f>
        <v/>
      </c>
    </row>
    <row r="566" spans="11:11" ht="15.75" customHeight="1">
      <c r="K566" s="128" t="str">
        <f>IF(B566="","",B566&amp;COUNTIF(B$5:B566,B566))</f>
        <v/>
      </c>
    </row>
    <row r="567" spans="11:11" ht="15.75" customHeight="1">
      <c r="K567" s="128" t="str">
        <f>IF(B567="","",B567&amp;COUNTIF(B$5:B567,B567))</f>
        <v/>
      </c>
    </row>
    <row r="568" spans="11:11" ht="15.75" customHeight="1">
      <c r="K568" s="128" t="str">
        <f>IF(B568="","",B568&amp;COUNTIF(B$5:B568,B568))</f>
        <v/>
      </c>
    </row>
    <row r="569" spans="11:11" ht="15.75" customHeight="1">
      <c r="K569" s="128" t="str">
        <f>IF(B569="","",B569&amp;COUNTIF(B$5:B569,B569))</f>
        <v/>
      </c>
    </row>
    <row r="570" spans="11:11" ht="15.75" customHeight="1">
      <c r="K570" s="128" t="str">
        <f>IF(B570="","",B570&amp;COUNTIF(B$5:B570,B570))</f>
        <v/>
      </c>
    </row>
    <row r="571" spans="11:11" ht="15.75" customHeight="1">
      <c r="K571" s="128" t="str">
        <f>IF(B571="","",B571&amp;COUNTIF(B$5:B571,B571))</f>
        <v/>
      </c>
    </row>
    <row r="572" spans="11:11" ht="15.75" customHeight="1">
      <c r="K572" s="128" t="str">
        <f>IF(B572="","",B572&amp;COUNTIF(B$5:B572,B572))</f>
        <v/>
      </c>
    </row>
    <row r="573" spans="11:11" ht="15.75" customHeight="1">
      <c r="K573" s="128" t="str">
        <f>IF(B573="","",B573&amp;COUNTIF(B$5:B573,B573))</f>
        <v/>
      </c>
    </row>
    <row r="574" spans="11:11" ht="15.75" customHeight="1">
      <c r="K574" s="128" t="str">
        <f>IF(B574="","",B574&amp;COUNTIF(B$5:B574,B574))</f>
        <v/>
      </c>
    </row>
    <row r="575" spans="11:11" ht="15.75" customHeight="1">
      <c r="K575" s="128" t="str">
        <f>IF(B575="","",B575&amp;COUNTIF(B$5:B575,B575))</f>
        <v/>
      </c>
    </row>
    <row r="576" spans="11:11" ht="15.75" customHeight="1">
      <c r="K576" s="128" t="str">
        <f>IF(B576="","",B576&amp;COUNTIF(B$5:B576,B576))</f>
        <v/>
      </c>
    </row>
    <row r="577" spans="11:11" ht="15.75" customHeight="1">
      <c r="K577" s="128" t="str">
        <f>IF(B577="","",B577&amp;COUNTIF(B$5:B577,B577))</f>
        <v/>
      </c>
    </row>
    <row r="578" spans="11:11" ht="15.75" customHeight="1">
      <c r="K578" s="128" t="str">
        <f>IF(B578="","",B578&amp;COUNTIF(B$5:B578,B578))</f>
        <v/>
      </c>
    </row>
    <row r="579" spans="11:11" ht="15.75" customHeight="1">
      <c r="K579" s="128" t="str">
        <f>IF(B579="","",B579&amp;COUNTIF(B$5:B579,B579))</f>
        <v/>
      </c>
    </row>
    <row r="580" spans="11:11" ht="15.75" customHeight="1">
      <c r="K580" s="128" t="str">
        <f>IF(B580="","",B580&amp;COUNTIF(B$5:B580,B580))</f>
        <v/>
      </c>
    </row>
    <row r="581" spans="11:11" ht="15.75" customHeight="1">
      <c r="K581" s="128" t="str">
        <f>IF(B581="","",B581&amp;COUNTIF(B$5:B581,B581))</f>
        <v/>
      </c>
    </row>
    <row r="582" spans="11:11" ht="15.75" customHeight="1">
      <c r="K582" s="128" t="str">
        <f>IF(B582="","",B582&amp;COUNTIF(B$5:B582,B582))</f>
        <v/>
      </c>
    </row>
    <row r="583" spans="11:11" ht="15.75" customHeight="1">
      <c r="K583" s="128" t="str">
        <f>IF(B583="","",B583&amp;COUNTIF(B$5:B583,B583))</f>
        <v/>
      </c>
    </row>
    <row r="584" spans="11:11" ht="15.75" customHeight="1">
      <c r="K584" s="128" t="str">
        <f>IF(B584="","",B584&amp;COUNTIF(B$5:B584,B584))</f>
        <v/>
      </c>
    </row>
    <row r="585" spans="11:11" ht="15.75" customHeight="1">
      <c r="K585" s="128" t="str">
        <f>IF(B585="","",B585&amp;COUNTIF(B$5:B585,B585))</f>
        <v/>
      </c>
    </row>
    <row r="586" spans="11:11" ht="15.75" customHeight="1">
      <c r="K586" s="128" t="str">
        <f>IF(B586="","",B586&amp;COUNTIF(B$5:B586,B586))</f>
        <v/>
      </c>
    </row>
    <row r="587" spans="11:11" ht="15.75" customHeight="1">
      <c r="K587" s="128" t="str">
        <f>IF(B587="","",B587&amp;COUNTIF(B$5:B587,B587))</f>
        <v/>
      </c>
    </row>
    <row r="588" spans="11:11" ht="15.75" customHeight="1">
      <c r="K588" s="128" t="str">
        <f>IF(B588="","",B588&amp;COUNTIF(B$5:B588,B588))</f>
        <v/>
      </c>
    </row>
    <row r="589" spans="11:11" ht="15.75" customHeight="1">
      <c r="K589" s="128" t="str">
        <f>IF(B589="","",B589&amp;COUNTIF(B$5:B589,B589))</f>
        <v/>
      </c>
    </row>
    <row r="590" spans="11:11" ht="15.75" customHeight="1">
      <c r="K590" s="128" t="str">
        <f>IF(B590="","",B590&amp;COUNTIF(B$5:B590,B590))</f>
        <v/>
      </c>
    </row>
    <row r="591" spans="11:11" ht="15.75" customHeight="1">
      <c r="K591" s="128" t="str">
        <f>IF(B591="","",B591&amp;COUNTIF(B$5:B591,B591))</f>
        <v/>
      </c>
    </row>
    <row r="592" spans="11:11" ht="15.75" customHeight="1">
      <c r="K592" s="128" t="str">
        <f>IF(B592="","",B592&amp;COUNTIF(B$5:B592,B592))</f>
        <v/>
      </c>
    </row>
    <row r="593" spans="11:11" ht="15.75" customHeight="1">
      <c r="K593" s="128" t="str">
        <f>IF(B593="","",B593&amp;COUNTIF(B$5:B593,B593))</f>
        <v/>
      </c>
    </row>
    <row r="594" spans="11:11" ht="15.75" customHeight="1">
      <c r="K594" s="128" t="str">
        <f>IF(B594="","",B594&amp;COUNTIF(B$5:B594,B594))</f>
        <v/>
      </c>
    </row>
    <row r="595" spans="11:11" ht="15.75" customHeight="1">
      <c r="K595" s="128" t="str">
        <f>IF(B595="","",B595&amp;COUNTIF(B$5:B595,B595))</f>
        <v/>
      </c>
    </row>
    <row r="596" spans="11:11" ht="15.75" customHeight="1">
      <c r="K596" s="128" t="str">
        <f>IF(B596="","",B596&amp;COUNTIF(B$5:B596,B596))</f>
        <v/>
      </c>
    </row>
    <row r="597" spans="11:11" ht="15.75" customHeight="1">
      <c r="K597" s="128" t="str">
        <f>IF(B597="","",B597&amp;COUNTIF(B$5:B597,B597))</f>
        <v/>
      </c>
    </row>
    <row r="598" spans="11:11" ht="15.75" customHeight="1">
      <c r="K598" s="128" t="str">
        <f>IF(B598="","",B598&amp;COUNTIF(B$5:B598,B598))</f>
        <v/>
      </c>
    </row>
    <row r="599" spans="11:11" ht="15.75" customHeight="1">
      <c r="K599" s="128" t="str">
        <f>IF(B599="","",B599&amp;COUNTIF(B$5:B599,B599))</f>
        <v/>
      </c>
    </row>
    <row r="600" spans="11:11" ht="15.75" customHeight="1">
      <c r="K600" s="128" t="str">
        <f>IF(B600="","",B600&amp;COUNTIF(B$5:B600,B600))</f>
        <v/>
      </c>
    </row>
    <row r="601" spans="11:11" ht="15.75" customHeight="1">
      <c r="K601" s="128" t="str">
        <f>IF(B601="","",B601&amp;COUNTIF(B$5:B601,B601))</f>
        <v/>
      </c>
    </row>
    <row r="602" spans="11:11" ht="15.75" customHeight="1">
      <c r="K602" s="128" t="str">
        <f>IF(B602="","",B602&amp;COUNTIF(B$5:B602,B602))</f>
        <v/>
      </c>
    </row>
    <row r="603" spans="11:11" ht="15.75" customHeight="1">
      <c r="K603" s="128" t="str">
        <f>IF(B603="","",B603&amp;COUNTIF(B$5:B603,B603))</f>
        <v/>
      </c>
    </row>
    <row r="604" spans="11:11" ht="15.75" customHeight="1">
      <c r="K604" s="128" t="str">
        <f>IF(B604="","",B604&amp;COUNTIF(B$5:B604,B604))</f>
        <v/>
      </c>
    </row>
    <row r="605" spans="11:11" ht="15.75" customHeight="1">
      <c r="K605" s="128" t="str">
        <f>IF(B605="","",B605&amp;COUNTIF(B$5:B605,B605))</f>
        <v/>
      </c>
    </row>
    <row r="606" spans="11:11" ht="15.75" customHeight="1">
      <c r="K606" s="128" t="str">
        <f>IF(B606="","",B606&amp;COUNTIF(B$5:B606,B606))</f>
        <v/>
      </c>
    </row>
    <row r="607" spans="11:11" ht="15.75" customHeight="1">
      <c r="K607" s="128" t="str">
        <f>IF(B607="","",B607&amp;COUNTIF(B$5:B607,B607))</f>
        <v/>
      </c>
    </row>
    <row r="608" spans="11:11" ht="15.75" customHeight="1">
      <c r="K608" s="128" t="str">
        <f>IF(B608="","",B608&amp;COUNTIF(B$5:B608,B608))</f>
        <v/>
      </c>
    </row>
    <row r="609" spans="11:11" ht="15.75" customHeight="1">
      <c r="K609" s="128" t="str">
        <f>IF(B609="","",B609&amp;COUNTIF(B$5:B609,B609))</f>
        <v/>
      </c>
    </row>
    <row r="610" spans="11:11" ht="15.75" customHeight="1">
      <c r="K610" s="128" t="str">
        <f>IF(B610="","",B610&amp;COUNTIF(B$5:B610,B610))</f>
        <v/>
      </c>
    </row>
    <row r="611" spans="11:11" ht="15.75" customHeight="1">
      <c r="K611" s="128" t="str">
        <f>IF(B611="","",B611&amp;COUNTIF(B$5:B611,B611))</f>
        <v/>
      </c>
    </row>
    <row r="612" spans="11:11" ht="15.75" customHeight="1">
      <c r="K612" s="128" t="str">
        <f>IF(B612="","",B612&amp;COUNTIF(B$5:B612,B612))</f>
        <v/>
      </c>
    </row>
    <row r="613" spans="11:11" ht="15.75" customHeight="1">
      <c r="K613" s="128" t="str">
        <f>IF(B613="","",B613&amp;COUNTIF(B$5:B613,B613))</f>
        <v/>
      </c>
    </row>
    <row r="614" spans="11:11" ht="15.75" customHeight="1">
      <c r="K614" s="128" t="str">
        <f>IF(B614="","",B614&amp;COUNTIF(B$5:B614,B614))</f>
        <v/>
      </c>
    </row>
    <row r="615" spans="11:11" ht="15.75" customHeight="1">
      <c r="K615" s="128" t="str">
        <f>IF(B615="","",B615&amp;COUNTIF(B$5:B615,B615))</f>
        <v/>
      </c>
    </row>
    <row r="616" spans="11:11" ht="15.75" customHeight="1">
      <c r="K616" s="128" t="str">
        <f>IF(B616="","",B616&amp;COUNTIF(B$5:B616,B616))</f>
        <v/>
      </c>
    </row>
    <row r="617" spans="11:11" ht="15.75" customHeight="1">
      <c r="K617" s="128" t="str">
        <f>IF(B617="","",B617&amp;COUNTIF(B$5:B617,B617))</f>
        <v/>
      </c>
    </row>
    <row r="618" spans="11:11" ht="15.75" customHeight="1">
      <c r="K618" s="128" t="str">
        <f>IF(B618="","",B618&amp;COUNTIF(B$5:B618,B618))</f>
        <v/>
      </c>
    </row>
    <row r="619" spans="11:11" ht="15.75" customHeight="1">
      <c r="K619" s="128" t="str">
        <f>IF(B619="","",B619&amp;COUNTIF(B$5:B619,B619))</f>
        <v/>
      </c>
    </row>
    <row r="620" spans="11:11" ht="15.75" customHeight="1">
      <c r="K620" s="128" t="str">
        <f>IF(B620="","",B620&amp;COUNTIF(B$5:B620,B620))</f>
        <v/>
      </c>
    </row>
    <row r="621" spans="11:11" ht="15.75" customHeight="1">
      <c r="K621" s="128" t="str">
        <f>IF(B621="","",B621&amp;COUNTIF(B$5:B621,B621))</f>
        <v/>
      </c>
    </row>
    <row r="622" spans="11:11" ht="15.75" customHeight="1">
      <c r="K622" s="128" t="str">
        <f>IF(B622="","",B622&amp;COUNTIF(B$5:B622,B622))</f>
        <v/>
      </c>
    </row>
    <row r="623" spans="11:11" ht="15.75" customHeight="1">
      <c r="K623" s="128" t="str">
        <f>IF(B623="","",B623&amp;COUNTIF(B$5:B623,B623))</f>
        <v/>
      </c>
    </row>
    <row r="624" spans="11:11" ht="15.75" customHeight="1">
      <c r="K624" s="128" t="str">
        <f>IF(B624="","",B624&amp;COUNTIF(B$5:B624,B624))</f>
        <v/>
      </c>
    </row>
    <row r="625" spans="11:11" ht="15.75" customHeight="1">
      <c r="K625" s="128" t="str">
        <f>IF(B625="","",B625&amp;COUNTIF(B$5:B625,B625))</f>
        <v/>
      </c>
    </row>
    <row r="626" spans="11:11" ht="15.75" customHeight="1">
      <c r="K626" s="128" t="str">
        <f>IF(B626="","",B626&amp;COUNTIF(B$5:B626,B626))</f>
        <v/>
      </c>
    </row>
    <row r="627" spans="11:11" ht="15.75" customHeight="1">
      <c r="K627" s="128" t="str">
        <f>IF(B627="","",B627&amp;COUNTIF(B$5:B627,B627))</f>
        <v/>
      </c>
    </row>
    <row r="628" spans="11:11" ht="15.75" customHeight="1">
      <c r="K628" s="128" t="str">
        <f>IF(B628="","",B628&amp;COUNTIF(B$5:B628,B628))</f>
        <v/>
      </c>
    </row>
    <row r="629" spans="11:11" ht="15.75" customHeight="1">
      <c r="K629" s="128" t="str">
        <f>IF(B629="","",B629&amp;COUNTIF(B$5:B629,B629))</f>
        <v/>
      </c>
    </row>
    <row r="630" spans="11:11" ht="15.75" customHeight="1">
      <c r="K630" s="128" t="str">
        <f>IF(B630="","",B630&amp;COUNTIF(B$5:B630,B630))</f>
        <v/>
      </c>
    </row>
    <row r="631" spans="11:11" ht="15.75" customHeight="1">
      <c r="K631" s="128" t="str">
        <f>IF(B631="","",B631&amp;COUNTIF(B$5:B631,B631))</f>
        <v/>
      </c>
    </row>
    <row r="632" spans="11:11" ht="15.75" customHeight="1">
      <c r="K632" s="128" t="str">
        <f>IF(B632="","",B632&amp;COUNTIF(B$5:B632,B632))</f>
        <v/>
      </c>
    </row>
    <row r="633" spans="11:11" ht="15.75" customHeight="1">
      <c r="K633" s="128" t="str">
        <f>IF(B633="","",B633&amp;COUNTIF(B$5:B633,B633))</f>
        <v/>
      </c>
    </row>
    <row r="634" spans="11:11" ht="15.75" customHeight="1">
      <c r="K634" s="128" t="str">
        <f>IF(B634="","",B634&amp;COUNTIF(B$5:B634,B634))</f>
        <v/>
      </c>
    </row>
    <row r="635" spans="11:11" ht="15.75" customHeight="1">
      <c r="K635" s="128" t="str">
        <f>IF(B635="","",B635&amp;COUNTIF(B$5:B635,B635))</f>
        <v/>
      </c>
    </row>
    <row r="636" spans="11:11" ht="15.75" customHeight="1">
      <c r="K636" s="128" t="str">
        <f>IF(B636="","",B636&amp;COUNTIF(B$5:B636,B636))</f>
        <v/>
      </c>
    </row>
    <row r="637" spans="11:11" ht="15.75" customHeight="1">
      <c r="K637" s="128" t="str">
        <f>IF(B637="","",B637&amp;COUNTIF(B$5:B637,B637))</f>
        <v/>
      </c>
    </row>
    <row r="638" spans="11:11" ht="15.75" customHeight="1">
      <c r="K638" s="128" t="str">
        <f>IF(B638="","",B638&amp;COUNTIF(B$5:B638,B638))</f>
        <v/>
      </c>
    </row>
    <row r="639" spans="11:11" ht="15.75" customHeight="1">
      <c r="K639" s="128" t="str">
        <f>IF(B639="","",B639&amp;COUNTIF(B$5:B639,B639))</f>
        <v/>
      </c>
    </row>
    <row r="640" spans="11:11" ht="15.75" customHeight="1">
      <c r="K640" s="128" t="str">
        <f>IF(B640="","",B640&amp;COUNTIF(B$5:B640,B640))</f>
        <v/>
      </c>
    </row>
    <row r="641" spans="11:11" ht="15.75" customHeight="1">
      <c r="K641" s="128" t="str">
        <f>IF(B641="","",B641&amp;COUNTIF(B$5:B641,B641))</f>
        <v/>
      </c>
    </row>
    <row r="642" spans="11:11" ht="15.75" customHeight="1">
      <c r="K642" s="128" t="str">
        <f>IF(B642="","",B642&amp;COUNTIF(B$5:B642,B642))</f>
        <v/>
      </c>
    </row>
    <row r="643" spans="11:11" ht="15.75" customHeight="1">
      <c r="K643" s="128" t="str">
        <f>IF(B643="","",B643&amp;COUNTIF(B$5:B643,B643))</f>
        <v/>
      </c>
    </row>
    <row r="644" spans="11:11" ht="15.75" customHeight="1">
      <c r="K644" s="128" t="str">
        <f>IF(B644="","",B644&amp;COUNTIF(B$5:B644,B644))</f>
        <v/>
      </c>
    </row>
    <row r="645" spans="11:11" ht="15.75" customHeight="1">
      <c r="K645" s="128" t="str">
        <f>IF(B645="","",B645&amp;COUNTIF(B$5:B645,B645))</f>
        <v/>
      </c>
    </row>
    <row r="646" spans="11:11" ht="15.75" customHeight="1">
      <c r="K646" s="128" t="str">
        <f>IF(B646="","",B646&amp;COUNTIF(B$5:B646,B646))</f>
        <v/>
      </c>
    </row>
    <row r="647" spans="11:11" ht="15.75" customHeight="1">
      <c r="K647" s="128" t="str">
        <f>IF(B647="","",B647&amp;COUNTIF(B$5:B647,B647))</f>
        <v/>
      </c>
    </row>
    <row r="648" spans="11:11" ht="15.75" customHeight="1">
      <c r="K648" s="128" t="str">
        <f>IF(B648="","",B648&amp;COUNTIF(B$5:B648,B648))</f>
        <v/>
      </c>
    </row>
    <row r="649" spans="11:11" ht="15.75" customHeight="1">
      <c r="K649" s="128" t="str">
        <f>IF(B649="","",B649&amp;COUNTIF(B$5:B649,B649))</f>
        <v/>
      </c>
    </row>
    <row r="650" spans="11:11" ht="15.75" customHeight="1">
      <c r="K650" s="128" t="str">
        <f>IF(B650="","",B650&amp;COUNTIF(B$5:B650,B650))</f>
        <v/>
      </c>
    </row>
    <row r="651" spans="11:11" ht="15.75" customHeight="1">
      <c r="K651" s="128" t="str">
        <f>IF(B651="","",B651&amp;COUNTIF(B$5:B651,B651))</f>
        <v/>
      </c>
    </row>
    <row r="652" spans="11:11" ht="15.75" customHeight="1">
      <c r="K652" s="128" t="str">
        <f>IF(B652="","",B652&amp;COUNTIF(B$5:B652,B652))</f>
        <v/>
      </c>
    </row>
    <row r="653" spans="11:11" ht="15.75" customHeight="1">
      <c r="K653" s="128" t="str">
        <f>IF(B653="","",B653&amp;COUNTIF(B$5:B653,B653))</f>
        <v/>
      </c>
    </row>
    <row r="654" spans="11:11" ht="15.75" customHeight="1">
      <c r="K654" s="128" t="str">
        <f>IF(B654="","",B654&amp;COUNTIF(B$5:B654,B654))</f>
        <v/>
      </c>
    </row>
    <row r="655" spans="11:11" ht="15.75" customHeight="1">
      <c r="K655" s="128" t="str">
        <f>IF(B655="","",B655&amp;COUNTIF(B$5:B655,B655))</f>
        <v/>
      </c>
    </row>
    <row r="656" spans="11:11" ht="15.75" customHeight="1">
      <c r="K656" s="128" t="str">
        <f>IF(B656="","",B656&amp;COUNTIF(B$5:B656,B656))</f>
        <v/>
      </c>
    </row>
    <row r="657" spans="11:11" ht="15.75" customHeight="1">
      <c r="K657" s="128" t="str">
        <f>IF(B657="","",B657&amp;COUNTIF(B$5:B657,B657))</f>
        <v/>
      </c>
    </row>
    <row r="658" spans="11:11" ht="15.75" customHeight="1">
      <c r="K658" s="128" t="str">
        <f>IF(B658="","",B658&amp;COUNTIF(B$5:B658,B658))</f>
        <v/>
      </c>
    </row>
    <row r="659" spans="11:11" ht="15.75" customHeight="1">
      <c r="K659" s="128" t="str">
        <f>IF(B659="","",B659&amp;COUNTIF(B$5:B659,B659))</f>
        <v/>
      </c>
    </row>
    <row r="660" spans="11:11" ht="15.75" customHeight="1">
      <c r="K660" s="128" t="str">
        <f>IF(B660="","",B660&amp;COUNTIF(B$5:B660,B660))</f>
        <v/>
      </c>
    </row>
    <row r="661" spans="11:11" ht="15.75" customHeight="1">
      <c r="K661" s="128" t="str">
        <f>IF(B661="","",B661&amp;COUNTIF(B$5:B661,B661))</f>
        <v/>
      </c>
    </row>
    <row r="662" spans="11:11" ht="15.75" customHeight="1">
      <c r="K662" s="128" t="str">
        <f>IF(B662="","",B662&amp;COUNTIF(B$5:B662,B662))</f>
        <v/>
      </c>
    </row>
    <row r="663" spans="11:11" ht="15.75" customHeight="1">
      <c r="K663" s="128" t="str">
        <f>IF(B663="","",B663&amp;COUNTIF(B$5:B663,B663))</f>
        <v/>
      </c>
    </row>
    <row r="664" spans="11:11" ht="15.75" customHeight="1">
      <c r="K664" s="128" t="str">
        <f>IF(B664="","",B664&amp;COUNTIF(B$5:B664,B664))</f>
        <v/>
      </c>
    </row>
    <row r="665" spans="11:11" ht="15.75" customHeight="1">
      <c r="K665" s="128" t="str">
        <f>IF(B665="","",B665&amp;COUNTIF(B$5:B665,B665))</f>
        <v/>
      </c>
    </row>
    <row r="666" spans="11:11" ht="15.75" customHeight="1">
      <c r="K666" s="128" t="str">
        <f>IF(B666="","",B666&amp;COUNTIF(B$5:B666,B666))</f>
        <v/>
      </c>
    </row>
    <row r="667" spans="11:11" ht="15.75" customHeight="1">
      <c r="K667" s="128" t="str">
        <f>IF(B667="","",B667&amp;COUNTIF(B$5:B667,B667))</f>
        <v/>
      </c>
    </row>
    <row r="668" spans="11:11" ht="15.75" customHeight="1">
      <c r="K668" s="128" t="str">
        <f>IF(B668="","",B668&amp;COUNTIF(B$5:B668,B668))</f>
        <v/>
      </c>
    </row>
    <row r="669" spans="11:11" ht="15.75" customHeight="1">
      <c r="K669" s="128" t="str">
        <f>IF(B669="","",B669&amp;COUNTIF(B$5:B669,B669))</f>
        <v/>
      </c>
    </row>
    <row r="670" spans="11:11" ht="15.75" customHeight="1">
      <c r="K670" s="128" t="str">
        <f>IF(B670="","",B670&amp;COUNTIF(B$5:B670,B670))</f>
        <v/>
      </c>
    </row>
    <row r="671" spans="11:11" ht="15.75" customHeight="1">
      <c r="K671" s="128" t="str">
        <f>IF(B671="","",B671&amp;COUNTIF(B$5:B671,B671))</f>
        <v/>
      </c>
    </row>
    <row r="672" spans="11:11" ht="15.75" customHeight="1">
      <c r="K672" s="128" t="str">
        <f>IF(B672="","",B672&amp;COUNTIF(B$5:B672,B672))</f>
        <v/>
      </c>
    </row>
    <row r="673" spans="11:11" ht="15.75" customHeight="1">
      <c r="K673" s="128" t="str">
        <f>IF(B673="","",B673&amp;COUNTIF(B$5:B673,B673))</f>
        <v/>
      </c>
    </row>
    <row r="674" spans="11:11" ht="15.75" customHeight="1">
      <c r="K674" s="128" t="str">
        <f>IF(B674="","",B674&amp;COUNTIF(B$5:B674,B674))</f>
        <v/>
      </c>
    </row>
    <row r="675" spans="11:11" ht="15.75" customHeight="1">
      <c r="K675" s="128" t="str">
        <f>IF(B675="","",B675&amp;COUNTIF(B$5:B675,B675))</f>
        <v/>
      </c>
    </row>
    <row r="676" spans="11:11" ht="15.75" customHeight="1">
      <c r="K676" s="128" t="str">
        <f>IF(B676="","",B676&amp;COUNTIF(B$5:B676,B676))</f>
        <v/>
      </c>
    </row>
    <row r="677" spans="11:11" ht="15.75" customHeight="1">
      <c r="K677" s="128" t="str">
        <f>IF(B677="","",B677&amp;COUNTIF(B$5:B677,B677))</f>
        <v/>
      </c>
    </row>
    <row r="678" spans="11:11" ht="15.75" customHeight="1">
      <c r="K678" s="128" t="str">
        <f>IF(B678="","",B678&amp;COUNTIF(B$5:B678,B678))</f>
        <v/>
      </c>
    </row>
    <row r="679" spans="11:11" ht="15.75" customHeight="1">
      <c r="K679" s="128" t="str">
        <f>IF(B679="","",B679&amp;COUNTIF(B$5:B679,B679))</f>
        <v/>
      </c>
    </row>
    <row r="680" spans="11:11" ht="15.75" customHeight="1">
      <c r="K680" s="128" t="str">
        <f>IF(B680="","",B680&amp;COUNTIF(B$5:B680,B680))</f>
        <v/>
      </c>
    </row>
    <row r="681" spans="11:11" ht="15.75" customHeight="1">
      <c r="K681" s="128" t="str">
        <f>IF(B681="","",B681&amp;COUNTIF(B$5:B681,B681))</f>
        <v/>
      </c>
    </row>
    <row r="682" spans="11:11" ht="15.75" customHeight="1">
      <c r="K682" s="128" t="str">
        <f>IF(B682="","",B682&amp;COUNTIF(B$5:B682,B682))</f>
        <v/>
      </c>
    </row>
    <row r="683" spans="11:11" ht="15.75" customHeight="1">
      <c r="K683" s="128" t="str">
        <f>IF(B683="","",B683&amp;COUNTIF(B$5:B683,B683))</f>
        <v/>
      </c>
    </row>
    <row r="684" spans="11:11" ht="15.75" customHeight="1">
      <c r="K684" s="128" t="str">
        <f>IF(B684="","",B684&amp;COUNTIF(B$5:B684,B684))</f>
        <v/>
      </c>
    </row>
    <row r="685" spans="11:11" ht="15.75" customHeight="1">
      <c r="K685" s="128" t="str">
        <f>IF(B685="","",B685&amp;COUNTIF(B$5:B685,B685))</f>
        <v/>
      </c>
    </row>
    <row r="686" spans="11:11" ht="15.75" customHeight="1">
      <c r="K686" s="128" t="str">
        <f>IF(B686="","",B686&amp;COUNTIF(B$5:B686,B686))</f>
        <v/>
      </c>
    </row>
    <row r="687" spans="11:11" ht="15.75" customHeight="1">
      <c r="K687" s="128" t="str">
        <f>IF(B687="","",B687&amp;COUNTIF(B$5:B687,B687))</f>
        <v/>
      </c>
    </row>
    <row r="688" spans="11:11" ht="15.75" customHeight="1">
      <c r="K688" s="128" t="str">
        <f>IF(B688="","",B688&amp;COUNTIF(B$5:B688,B688))</f>
        <v/>
      </c>
    </row>
    <row r="689" spans="11:11" ht="15.75" customHeight="1">
      <c r="K689" s="128" t="str">
        <f>IF(B689="","",B689&amp;COUNTIF(B$5:B689,B689))</f>
        <v/>
      </c>
    </row>
    <row r="690" spans="11:11" ht="15.75" customHeight="1">
      <c r="K690" s="128" t="str">
        <f>IF(B690="","",B690&amp;COUNTIF(B$5:B690,B690))</f>
        <v/>
      </c>
    </row>
    <row r="691" spans="11:11" ht="15.75" customHeight="1">
      <c r="K691" s="128" t="str">
        <f>IF(B691="","",B691&amp;COUNTIF(B$5:B691,B691))</f>
        <v/>
      </c>
    </row>
    <row r="692" spans="11:11" ht="15.75" customHeight="1">
      <c r="K692" s="128" t="str">
        <f>IF(B692="","",B692&amp;COUNTIF(B$5:B692,B692))</f>
        <v/>
      </c>
    </row>
    <row r="693" spans="11:11" ht="15.75" customHeight="1">
      <c r="K693" s="128" t="str">
        <f>IF(B693="","",B693&amp;COUNTIF(B$5:B693,B693))</f>
        <v/>
      </c>
    </row>
    <row r="694" spans="11:11" ht="15.75" customHeight="1">
      <c r="K694" s="128" t="str">
        <f>IF(B694="","",B694&amp;COUNTIF(B$5:B694,B694))</f>
        <v/>
      </c>
    </row>
    <row r="695" spans="11:11" ht="15.75" customHeight="1">
      <c r="K695" s="128" t="str">
        <f>IF(B695="","",B695&amp;COUNTIF(B$5:B695,B695))</f>
        <v/>
      </c>
    </row>
    <row r="696" spans="11:11" ht="15.75" customHeight="1">
      <c r="K696" s="128" t="str">
        <f>IF(B696="","",B696&amp;COUNTIF(B$5:B696,B696))</f>
        <v/>
      </c>
    </row>
    <row r="697" spans="11:11" ht="15.75" customHeight="1">
      <c r="K697" s="128" t="str">
        <f>IF(B697="","",B697&amp;COUNTIF(B$5:B697,B697))</f>
        <v/>
      </c>
    </row>
    <row r="698" spans="11:11" ht="15.75" customHeight="1">
      <c r="K698" s="128" t="str">
        <f>IF(B698="","",B698&amp;COUNTIF(B$5:B698,B698))</f>
        <v/>
      </c>
    </row>
    <row r="699" spans="11:11" ht="15.75" customHeight="1">
      <c r="K699" s="128" t="str">
        <f>IF(B699="","",B699&amp;COUNTIF(B$5:B699,B699))</f>
        <v/>
      </c>
    </row>
    <row r="700" spans="11:11" ht="15.75" customHeight="1">
      <c r="K700" s="128" t="str">
        <f>IF(B700="","",B700&amp;COUNTIF(B$5:B700,B700))</f>
        <v/>
      </c>
    </row>
    <row r="701" spans="11:11" ht="15.75" customHeight="1">
      <c r="K701" s="128" t="str">
        <f>IF(B701="","",B701&amp;COUNTIF(B$5:B701,B701))</f>
        <v/>
      </c>
    </row>
    <row r="702" spans="11:11" ht="15.75" customHeight="1">
      <c r="K702" s="128" t="str">
        <f>IF(B702="","",B702&amp;COUNTIF(B$5:B702,B702))</f>
        <v/>
      </c>
    </row>
    <row r="703" spans="11:11" ht="15.75" customHeight="1">
      <c r="K703" s="128" t="str">
        <f>IF(B703="","",B703&amp;COUNTIF(B$5:B703,B703))</f>
        <v/>
      </c>
    </row>
    <row r="704" spans="11:11" ht="15.75" customHeight="1">
      <c r="K704" s="128" t="str">
        <f>IF(B704="","",B704&amp;COUNTIF(B$5:B704,B704))</f>
        <v/>
      </c>
    </row>
    <row r="705" spans="11:11" ht="15.75" customHeight="1">
      <c r="K705" s="128" t="str">
        <f>IF(B705="","",B705&amp;COUNTIF(B$5:B705,B705))</f>
        <v/>
      </c>
    </row>
    <row r="706" spans="11:11" ht="15.75" customHeight="1">
      <c r="K706" s="128" t="str">
        <f>IF(B706="","",B706&amp;COUNTIF(B$5:B706,B706))</f>
        <v/>
      </c>
    </row>
    <row r="707" spans="11:11" ht="15.75" customHeight="1">
      <c r="K707" s="128" t="str">
        <f>IF(B707="","",B707&amp;COUNTIF(B$5:B707,B707))</f>
        <v/>
      </c>
    </row>
    <row r="708" spans="11:11" ht="15.75" customHeight="1">
      <c r="K708" s="128" t="str">
        <f>IF(B708="","",B708&amp;COUNTIF(B$5:B708,B708))</f>
        <v/>
      </c>
    </row>
    <row r="709" spans="11:11" ht="15.75" customHeight="1">
      <c r="K709" s="128" t="str">
        <f>IF(B709="","",B709&amp;COUNTIF(B$5:B709,B709))</f>
        <v/>
      </c>
    </row>
    <row r="710" spans="11:11" ht="15.75" customHeight="1">
      <c r="K710" s="128" t="str">
        <f>IF(B710="","",B710&amp;COUNTIF(B$5:B710,B710))</f>
        <v/>
      </c>
    </row>
    <row r="711" spans="11:11" ht="15.75" customHeight="1">
      <c r="K711" s="128" t="str">
        <f>IF(B711="","",B711&amp;COUNTIF(B$5:B711,B711))</f>
        <v/>
      </c>
    </row>
    <row r="712" spans="11:11" ht="15.75" customHeight="1">
      <c r="K712" s="128" t="str">
        <f>IF(B712="","",B712&amp;COUNTIF(B$5:B712,B712))</f>
        <v/>
      </c>
    </row>
    <row r="713" spans="11:11" ht="15.75" customHeight="1">
      <c r="K713" s="128" t="str">
        <f>IF(B713="","",B713&amp;COUNTIF(B$5:B713,B713))</f>
        <v/>
      </c>
    </row>
    <row r="714" spans="11:11" ht="15.75" customHeight="1">
      <c r="K714" s="128" t="str">
        <f>IF(B714="","",B714&amp;COUNTIF(B$5:B714,B714))</f>
        <v/>
      </c>
    </row>
    <row r="715" spans="11:11" ht="15.75" customHeight="1">
      <c r="K715" s="128" t="str">
        <f>IF(B715="","",B715&amp;COUNTIF(B$5:B715,B715))</f>
        <v/>
      </c>
    </row>
    <row r="716" spans="11:11" ht="15.75" customHeight="1">
      <c r="K716" s="128" t="str">
        <f>IF(B716="","",B716&amp;COUNTIF(B$5:B716,B716))</f>
        <v/>
      </c>
    </row>
    <row r="717" spans="11:11" ht="15.75" customHeight="1">
      <c r="K717" s="128" t="str">
        <f>IF(B717="","",B717&amp;COUNTIF(B$5:B717,B717))</f>
        <v/>
      </c>
    </row>
    <row r="718" spans="11:11" ht="15.75" customHeight="1">
      <c r="K718" s="128" t="str">
        <f>IF(B718="","",B718&amp;COUNTIF(B$5:B718,B718))</f>
        <v/>
      </c>
    </row>
    <row r="719" spans="11:11" ht="15.75" customHeight="1">
      <c r="K719" s="128" t="str">
        <f>IF(B719="","",B719&amp;COUNTIF(B$5:B719,B719))</f>
        <v/>
      </c>
    </row>
    <row r="720" spans="11:11" ht="15.75" customHeight="1">
      <c r="K720" s="128" t="str">
        <f>IF(B720="","",B720&amp;COUNTIF(B$5:B720,B720))</f>
        <v/>
      </c>
    </row>
    <row r="721" spans="11:11" ht="15.75" customHeight="1">
      <c r="K721" s="128" t="str">
        <f>IF(B721="","",B721&amp;COUNTIF(B$5:B721,B721))</f>
        <v/>
      </c>
    </row>
    <row r="722" spans="11:11" ht="15.75" customHeight="1">
      <c r="K722" s="128" t="str">
        <f>IF(B722="","",B722&amp;COUNTIF(B$5:B722,B722))</f>
        <v/>
      </c>
    </row>
    <row r="723" spans="11:11" ht="15.75" customHeight="1">
      <c r="K723" s="128" t="str">
        <f>IF(B723="","",B723&amp;COUNTIF(B$5:B723,B723))</f>
        <v/>
      </c>
    </row>
    <row r="724" spans="11:11" ht="15.75" customHeight="1">
      <c r="K724" s="128" t="str">
        <f>IF(B724="","",B724&amp;COUNTIF(B$5:B724,B724))</f>
        <v/>
      </c>
    </row>
    <row r="725" spans="11:11" ht="15.75" customHeight="1">
      <c r="K725" s="128" t="str">
        <f>IF(B725="","",B725&amp;COUNTIF(B$5:B725,B725))</f>
        <v/>
      </c>
    </row>
    <row r="726" spans="11:11" ht="15.75" customHeight="1">
      <c r="K726" s="128" t="str">
        <f>IF(B726="","",B726&amp;COUNTIF(B$5:B726,B726))</f>
        <v/>
      </c>
    </row>
    <row r="727" spans="11:11" ht="15.75" customHeight="1">
      <c r="K727" s="128" t="str">
        <f>IF(B727="","",B727&amp;COUNTIF(B$5:B727,B727))</f>
        <v/>
      </c>
    </row>
    <row r="728" spans="11:11" ht="15.75" customHeight="1">
      <c r="K728" s="128" t="str">
        <f>IF(B728="","",B728&amp;COUNTIF(B$5:B728,B728))</f>
        <v/>
      </c>
    </row>
    <row r="729" spans="11:11" ht="15.75" customHeight="1">
      <c r="K729" s="128" t="str">
        <f>IF(B729="","",B729&amp;COUNTIF(B$5:B729,B729))</f>
        <v/>
      </c>
    </row>
    <row r="730" spans="11:11" ht="15.75" customHeight="1">
      <c r="K730" s="128" t="str">
        <f>IF(B730="","",B730&amp;COUNTIF(B$5:B730,B730))</f>
        <v/>
      </c>
    </row>
    <row r="731" spans="11:11" ht="15.75" customHeight="1">
      <c r="K731" s="128" t="str">
        <f>IF(B731="","",B731&amp;COUNTIF(B$5:B731,B731))</f>
        <v/>
      </c>
    </row>
    <row r="732" spans="11:11" ht="15.75" customHeight="1">
      <c r="K732" s="128" t="str">
        <f>IF(B732="","",B732&amp;COUNTIF(B$5:B732,B732))</f>
        <v/>
      </c>
    </row>
    <row r="733" spans="11:11" ht="15.75" customHeight="1">
      <c r="K733" s="128" t="str">
        <f>IF(B733="","",B733&amp;COUNTIF(B$5:B733,B733))</f>
        <v/>
      </c>
    </row>
    <row r="734" spans="11:11" ht="15.75" customHeight="1">
      <c r="K734" s="128" t="str">
        <f>IF(B734="","",B734&amp;COUNTIF(B$5:B734,B734))</f>
        <v/>
      </c>
    </row>
    <row r="735" spans="11:11" ht="15.75" customHeight="1">
      <c r="K735" s="128" t="str">
        <f>IF(B735="","",B735&amp;COUNTIF(B$5:B735,B735))</f>
        <v/>
      </c>
    </row>
    <row r="736" spans="11:11" ht="15.75" customHeight="1">
      <c r="K736" s="128" t="str">
        <f>IF(B736="","",B736&amp;COUNTIF(B$5:B736,B736))</f>
        <v/>
      </c>
    </row>
    <row r="737" spans="11:11" ht="15.75" customHeight="1">
      <c r="K737" s="128" t="str">
        <f>IF(B737="","",B737&amp;COUNTIF(B$5:B737,B737))</f>
        <v/>
      </c>
    </row>
    <row r="738" spans="11:11" ht="15.75" customHeight="1">
      <c r="K738" s="128" t="str">
        <f>IF(B738="","",B738&amp;COUNTIF(B$5:B738,B738))</f>
        <v/>
      </c>
    </row>
    <row r="739" spans="11:11" ht="15.75" customHeight="1">
      <c r="K739" s="128" t="str">
        <f>IF(B739="","",B739&amp;COUNTIF(B$5:B739,B739))</f>
        <v/>
      </c>
    </row>
    <row r="740" spans="11:11" ht="15.75" customHeight="1">
      <c r="K740" s="128" t="str">
        <f>IF(B740="","",B740&amp;COUNTIF(B$5:B740,B740))</f>
        <v/>
      </c>
    </row>
    <row r="741" spans="11:11" ht="15.75" customHeight="1">
      <c r="K741" s="128" t="str">
        <f>IF(B741="","",B741&amp;COUNTIF(B$5:B741,B741))</f>
        <v/>
      </c>
    </row>
    <row r="742" spans="11:11" ht="15.75" customHeight="1">
      <c r="K742" s="128" t="str">
        <f>IF(B742="","",B742&amp;COUNTIF(B$5:B742,B742))</f>
        <v/>
      </c>
    </row>
    <row r="743" spans="11:11" ht="15.75" customHeight="1">
      <c r="K743" s="128" t="str">
        <f>IF(B743="","",B743&amp;COUNTIF(B$5:B743,B743))</f>
        <v/>
      </c>
    </row>
    <row r="744" spans="11:11" ht="15.75" customHeight="1">
      <c r="K744" s="128" t="str">
        <f>IF(B744="","",B744&amp;COUNTIF(B$5:B744,B744))</f>
        <v/>
      </c>
    </row>
    <row r="745" spans="11:11" ht="15.75" customHeight="1">
      <c r="K745" s="128" t="str">
        <f>IF(B745="","",B745&amp;COUNTIF(B$5:B745,B745))</f>
        <v/>
      </c>
    </row>
    <row r="746" spans="11:11" ht="15.75" customHeight="1">
      <c r="K746" s="128" t="str">
        <f>IF(B746="","",B746&amp;COUNTIF(B$5:B746,B746))</f>
        <v/>
      </c>
    </row>
    <row r="747" spans="11:11" ht="15.75" customHeight="1">
      <c r="K747" s="128" t="str">
        <f>IF(B747="","",B747&amp;COUNTIF(B$5:B747,B747))</f>
        <v/>
      </c>
    </row>
    <row r="748" spans="11:11" ht="15.75" customHeight="1">
      <c r="K748" s="128" t="str">
        <f>IF(B748="","",B748&amp;COUNTIF(B$5:B748,B748))</f>
        <v/>
      </c>
    </row>
    <row r="749" spans="11:11" ht="15.75" customHeight="1">
      <c r="K749" s="128" t="str">
        <f>IF(B749="","",B749&amp;COUNTIF(B$5:B749,B749))</f>
        <v/>
      </c>
    </row>
    <row r="750" spans="11:11" ht="15.75" customHeight="1">
      <c r="K750" s="128" t="str">
        <f>IF(B750="","",B750&amp;COUNTIF(B$5:B750,B750))</f>
        <v/>
      </c>
    </row>
    <row r="751" spans="11:11" ht="15.75" customHeight="1">
      <c r="K751" s="128" t="str">
        <f>IF(B751="","",B751&amp;COUNTIF(B$5:B751,B751))</f>
        <v/>
      </c>
    </row>
    <row r="752" spans="11:11" ht="15.75" customHeight="1">
      <c r="K752" s="128" t="str">
        <f>IF(B752="","",B752&amp;COUNTIF(B$5:B752,B752))</f>
        <v/>
      </c>
    </row>
    <row r="753" spans="11:11" ht="15.75" customHeight="1">
      <c r="K753" s="128" t="str">
        <f>IF(B753="","",B753&amp;COUNTIF(B$5:B753,B753))</f>
        <v/>
      </c>
    </row>
    <row r="754" spans="11:11" ht="15.75" customHeight="1">
      <c r="K754" s="128" t="str">
        <f>IF(B754="","",B754&amp;COUNTIF(B$5:B754,B754))</f>
        <v/>
      </c>
    </row>
    <row r="755" spans="11:11" ht="15.75" customHeight="1">
      <c r="K755" s="128" t="str">
        <f>IF(B755="","",B755&amp;COUNTIF(B$5:B755,B755))</f>
        <v/>
      </c>
    </row>
    <row r="756" spans="11:11" ht="15.75" customHeight="1">
      <c r="K756" s="128" t="str">
        <f>IF(B756="","",B756&amp;COUNTIF(B$5:B756,B756))</f>
        <v/>
      </c>
    </row>
    <row r="757" spans="11:11" ht="15.75" customHeight="1">
      <c r="K757" s="128" t="str">
        <f>IF(B757="","",B757&amp;COUNTIF(B$5:B757,B757))</f>
        <v/>
      </c>
    </row>
    <row r="758" spans="11:11" ht="15.75" customHeight="1">
      <c r="K758" s="128" t="str">
        <f>IF(B758="","",B758&amp;COUNTIF(B$5:B758,B758))</f>
        <v/>
      </c>
    </row>
    <row r="759" spans="11:11" ht="15.75" customHeight="1">
      <c r="K759" s="128" t="str">
        <f>IF(B759="","",B759&amp;COUNTIF(B$5:B759,B759))</f>
        <v/>
      </c>
    </row>
    <row r="760" spans="11:11" ht="15.75" customHeight="1">
      <c r="K760" s="128" t="str">
        <f>IF(B760="","",B760&amp;COUNTIF(B$5:B760,B760))</f>
        <v/>
      </c>
    </row>
    <row r="761" spans="11:11" ht="15.75" customHeight="1">
      <c r="K761" s="128" t="str">
        <f>IF(B761="","",B761&amp;COUNTIF(B$5:B761,B761))</f>
        <v/>
      </c>
    </row>
    <row r="762" spans="11:11" ht="15.75" customHeight="1">
      <c r="K762" s="128" t="str">
        <f>IF(B762="","",B762&amp;COUNTIF(B$5:B762,B762))</f>
        <v/>
      </c>
    </row>
    <row r="763" spans="11:11" ht="15.75" customHeight="1">
      <c r="K763" s="128" t="str">
        <f>IF(B763="","",B763&amp;COUNTIF(B$5:B763,B763))</f>
        <v/>
      </c>
    </row>
    <row r="764" spans="11:11" ht="15.75" customHeight="1">
      <c r="K764" s="128" t="str">
        <f>IF(B764="","",B764&amp;COUNTIF(B$5:B764,B764))</f>
        <v/>
      </c>
    </row>
    <row r="765" spans="11:11" ht="15.75" customHeight="1">
      <c r="K765" s="128" t="str">
        <f>IF(B765="","",B765&amp;COUNTIF(B$5:B765,B765))</f>
        <v/>
      </c>
    </row>
    <row r="766" spans="11:11" ht="15.75" customHeight="1">
      <c r="K766" s="128" t="str">
        <f>IF(B766="","",B766&amp;COUNTIF(B$5:B766,B766))</f>
        <v/>
      </c>
    </row>
    <row r="767" spans="11:11" ht="15.75" customHeight="1">
      <c r="K767" s="128" t="str">
        <f>IF(B767="","",B767&amp;COUNTIF(B$5:B767,B767))</f>
        <v/>
      </c>
    </row>
    <row r="768" spans="11:11" ht="15.75" customHeight="1">
      <c r="K768" s="128" t="str">
        <f>IF(B768="","",B768&amp;COUNTIF(B$5:B768,B768))</f>
        <v/>
      </c>
    </row>
    <row r="769" spans="11:11" ht="15.75" customHeight="1">
      <c r="K769" s="128" t="str">
        <f>IF(B769="","",B769&amp;COUNTIF(B$5:B769,B769))</f>
        <v/>
      </c>
    </row>
    <row r="770" spans="11:11" ht="15.75" customHeight="1">
      <c r="K770" s="128" t="str">
        <f>IF(B770="","",B770&amp;COUNTIF(B$5:B770,B770))</f>
        <v/>
      </c>
    </row>
    <row r="771" spans="11:11" ht="15.75" customHeight="1">
      <c r="K771" s="128" t="str">
        <f>IF(B771="","",B771&amp;COUNTIF(B$5:B771,B771))</f>
        <v/>
      </c>
    </row>
    <row r="772" spans="11:11" ht="15.75" customHeight="1">
      <c r="K772" s="128" t="str">
        <f>IF(B772="","",B772&amp;COUNTIF(B$5:B772,B772))</f>
        <v/>
      </c>
    </row>
    <row r="773" spans="11:11" ht="15.75" customHeight="1">
      <c r="K773" s="128" t="str">
        <f>IF(B773="","",B773&amp;COUNTIF(B$5:B773,B773))</f>
        <v/>
      </c>
    </row>
    <row r="774" spans="11:11" ht="15.75" customHeight="1">
      <c r="K774" s="128" t="str">
        <f>IF(B774="","",B774&amp;COUNTIF(B$5:B774,B774))</f>
        <v/>
      </c>
    </row>
    <row r="775" spans="11:11" ht="15.75" customHeight="1">
      <c r="K775" s="128" t="str">
        <f>IF(B775="","",B775&amp;COUNTIF(B$5:B775,B775))</f>
        <v/>
      </c>
    </row>
    <row r="776" spans="11:11" ht="15.75" customHeight="1">
      <c r="K776" s="128" t="str">
        <f>IF(B776="","",B776&amp;COUNTIF(B$5:B776,B776))</f>
        <v/>
      </c>
    </row>
    <row r="777" spans="11:11" ht="15.75" customHeight="1">
      <c r="K777" s="128" t="str">
        <f>IF(B777="","",B777&amp;COUNTIF(B$5:B777,B777))</f>
        <v/>
      </c>
    </row>
    <row r="778" spans="11:11" ht="15.75" customHeight="1">
      <c r="K778" s="128" t="str">
        <f>IF(B778="","",B778&amp;COUNTIF(B$5:B778,B778))</f>
        <v/>
      </c>
    </row>
    <row r="779" spans="11:11" ht="15.75" customHeight="1">
      <c r="K779" s="128" t="str">
        <f>IF(B779="","",B779&amp;COUNTIF(B$5:B779,B779))</f>
        <v/>
      </c>
    </row>
    <row r="780" spans="11:11" ht="15.75" customHeight="1">
      <c r="K780" s="128" t="str">
        <f>IF(B780="","",B780&amp;COUNTIF(B$5:B780,B780))</f>
        <v/>
      </c>
    </row>
    <row r="781" spans="11:11" ht="15.75" customHeight="1">
      <c r="K781" s="128" t="str">
        <f>IF(B781="","",B781&amp;COUNTIF(B$5:B781,B781))</f>
        <v/>
      </c>
    </row>
    <row r="782" spans="11:11" ht="15.75" customHeight="1">
      <c r="K782" s="128" t="str">
        <f>IF(B782="","",B782&amp;COUNTIF(B$5:B782,B782))</f>
        <v/>
      </c>
    </row>
    <row r="783" spans="11:11" ht="15.75" customHeight="1">
      <c r="K783" s="128" t="str">
        <f>IF(B783="","",B783&amp;COUNTIF(B$5:B783,B783))</f>
        <v/>
      </c>
    </row>
    <row r="784" spans="11:11" ht="15.75" customHeight="1">
      <c r="K784" s="128" t="str">
        <f>IF(B784="","",B784&amp;COUNTIF(B$5:B784,B784))</f>
        <v/>
      </c>
    </row>
    <row r="785" spans="11:11" ht="15.75" customHeight="1">
      <c r="K785" s="128" t="str">
        <f>IF(B785="","",B785&amp;COUNTIF(B$5:B785,B785))</f>
        <v/>
      </c>
    </row>
    <row r="786" spans="11:11" ht="15.75" customHeight="1">
      <c r="K786" s="128" t="str">
        <f>IF(B786="","",B786&amp;COUNTIF(B$5:B786,B786))</f>
        <v/>
      </c>
    </row>
    <row r="787" spans="11:11" ht="15.75" customHeight="1">
      <c r="K787" s="128" t="str">
        <f>IF(B787="","",B787&amp;COUNTIF(B$5:B787,B787))</f>
        <v/>
      </c>
    </row>
    <row r="788" spans="11:11" ht="15.75" customHeight="1">
      <c r="K788" s="128" t="str">
        <f>IF(B788="","",B788&amp;COUNTIF(B$5:B788,B788))</f>
        <v/>
      </c>
    </row>
    <row r="789" spans="11:11" ht="15.75" customHeight="1">
      <c r="K789" s="128" t="str">
        <f>IF(B789="","",B789&amp;COUNTIF(B$5:B789,B789))</f>
        <v/>
      </c>
    </row>
    <row r="790" spans="11:11" ht="15.75" customHeight="1">
      <c r="K790" s="128" t="str">
        <f>IF(B790="","",B790&amp;COUNTIF(B$5:B790,B790))</f>
        <v/>
      </c>
    </row>
    <row r="791" spans="11:11" ht="15.75" customHeight="1">
      <c r="K791" s="128" t="str">
        <f>IF(B791="","",B791&amp;COUNTIF(B$5:B791,B791))</f>
        <v/>
      </c>
    </row>
    <row r="792" spans="11:11" ht="15.75" customHeight="1">
      <c r="K792" s="128" t="str">
        <f>IF(B792="","",B792&amp;COUNTIF(B$5:B792,B792))</f>
        <v/>
      </c>
    </row>
    <row r="793" spans="11:11" ht="15.75" customHeight="1">
      <c r="K793" s="128" t="str">
        <f>IF(B793="","",B793&amp;COUNTIF(B$5:B793,B793))</f>
        <v/>
      </c>
    </row>
    <row r="794" spans="11:11" ht="15.75" customHeight="1">
      <c r="K794" s="128" t="str">
        <f>IF(B794="","",B794&amp;COUNTIF(B$5:B794,B794))</f>
        <v/>
      </c>
    </row>
    <row r="795" spans="11:11" ht="15.75" customHeight="1">
      <c r="K795" s="128" t="str">
        <f>IF(B795="","",B795&amp;COUNTIF(B$5:B795,B795))</f>
        <v/>
      </c>
    </row>
    <row r="796" spans="11:11" ht="15.75" customHeight="1">
      <c r="K796" s="128" t="str">
        <f>IF(B796="","",B796&amp;COUNTIF(B$5:B796,B796))</f>
        <v/>
      </c>
    </row>
    <row r="797" spans="11:11" ht="15.75" customHeight="1">
      <c r="K797" s="128" t="str">
        <f>IF(B797="","",B797&amp;COUNTIF(B$5:B797,B797))</f>
        <v/>
      </c>
    </row>
    <row r="798" spans="11:11" ht="15.75" customHeight="1">
      <c r="K798" s="128" t="str">
        <f>IF(B798="","",B798&amp;COUNTIF(B$5:B798,B798))</f>
        <v/>
      </c>
    </row>
    <row r="799" spans="11:11" ht="15.75" customHeight="1">
      <c r="K799" s="128" t="str">
        <f>IF(B799="","",B799&amp;COUNTIF(B$5:B799,B799))</f>
        <v/>
      </c>
    </row>
    <row r="800" spans="11:11" ht="15.75" customHeight="1">
      <c r="K800" s="128" t="str">
        <f>IF(B800="","",B800&amp;COUNTIF(B$5:B800,B800))</f>
        <v/>
      </c>
    </row>
    <row r="801" spans="11:11" ht="15.75" customHeight="1">
      <c r="K801" s="128" t="str">
        <f>IF(B801="","",B801&amp;COUNTIF(B$5:B801,B801))</f>
        <v/>
      </c>
    </row>
    <row r="802" spans="11:11" ht="15.75" customHeight="1">
      <c r="K802" s="128" t="str">
        <f>IF(B802="","",B802&amp;COUNTIF(B$5:B802,B802))</f>
        <v/>
      </c>
    </row>
    <row r="803" spans="11:11" ht="15.75" customHeight="1">
      <c r="K803" s="128" t="str">
        <f>IF(B803="","",B803&amp;COUNTIF(B$5:B803,B803))</f>
        <v/>
      </c>
    </row>
    <row r="804" spans="11:11" ht="15.75" customHeight="1">
      <c r="K804" s="128" t="str">
        <f>IF(B804="","",B804&amp;COUNTIF(B$5:B804,B804))</f>
        <v/>
      </c>
    </row>
    <row r="805" spans="11:11" ht="15.75" customHeight="1">
      <c r="K805" s="128" t="str">
        <f>IF(B805="","",B805&amp;COUNTIF(B$5:B805,B805))</f>
        <v/>
      </c>
    </row>
    <row r="806" spans="11:11" ht="15.75" customHeight="1">
      <c r="K806" s="128" t="str">
        <f>IF(B806="","",B806&amp;COUNTIF(B$5:B806,B806))</f>
        <v/>
      </c>
    </row>
    <row r="807" spans="11:11" ht="15.75" customHeight="1">
      <c r="K807" s="128" t="str">
        <f>IF(B807="","",B807&amp;COUNTIF(B$5:B807,B807))</f>
        <v/>
      </c>
    </row>
    <row r="808" spans="11:11" ht="15.75" customHeight="1">
      <c r="K808" s="128" t="str">
        <f>IF(B808="","",B808&amp;COUNTIF(B$5:B808,B808))</f>
        <v/>
      </c>
    </row>
    <row r="809" spans="11:11" ht="15.75" customHeight="1">
      <c r="K809" s="128" t="str">
        <f>IF(B809="","",B809&amp;COUNTIF(B$5:B809,B809))</f>
        <v/>
      </c>
    </row>
    <row r="810" spans="11:11" ht="15.75" customHeight="1">
      <c r="K810" s="128" t="str">
        <f>IF(B810="","",B810&amp;COUNTIF(B$5:B810,B810))</f>
        <v/>
      </c>
    </row>
    <row r="811" spans="11:11" ht="15.75" customHeight="1">
      <c r="K811" s="128" t="str">
        <f>IF(B811="","",B811&amp;COUNTIF(B$5:B811,B811))</f>
        <v/>
      </c>
    </row>
    <row r="812" spans="11:11" ht="15.75" customHeight="1">
      <c r="K812" s="128" t="str">
        <f>IF(B812="","",B812&amp;COUNTIF(B$5:B812,B812))</f>
        <v/>
      </c>
    </row>
    <row r="813" spans="11:11" ht="15.75" customHeight="1">
      <c r="K813" s="128" t="str">
        <f>IF(B813="","",B813&amp;COUNTIF(B$5:B813,B813))</f>
        <v/>
      </c>
    </row>
    <row r="814" spans="11:11" ht="15.75" customHeight="1">
      <c r="K814" s="128" t="str">
        <f>IF(B814="","",B814&amp;COUNTIF(B$5:B814,B814))</f>
        <v/>
      </c>
    </row>
    <row r="815" spans="11:11" ht="15.75" customHeight="1">
      <c r="K815" s="128" t="str">
        <f>IF(B815="","",B815&amp;COUNTIF(B$5:B815,B815))</f>
        <v/>
      </c>
    </row>
    <row r="816" spans="11:11" ht="15.75" customHeight="1">
      <c r="K816" s="128" t="str">
        <f>IF(B816="","",B816&amp;COUNTIF(B$5:B816,B816))</f>
        <v/>
      </c>
    </row>
    <row r="817" spans="11:11" ht="15.75" customHeight="1">
      <c r="K817" s="128" t="str">
        <f>IF(B817="","",B817&amp;COUNTIF(B$5:B817,B817))</f>
        <v/>
      </c>
    </row>
    <row r="818" spans="11:11" ht="15.75" customHeight="1">
      <c r="K818" s="128" t="str">
        <f>IF(B818="","",B818&amp;COUNTIF(B$5:B818,B818))</f>
        <v/>
      </c>
    </row>
    <row r="819" spans="11:11" ht="15.75" customHeight="1">
      <c r="K819" s="128" t="str">
        <f>IF(B819="","",B819&amp;COUNTIF(B$5:B819,B819))</f>
        <v/>
      </c>
    </row>
    <row r="820" spans="11:11" ht="15.75" customHeight="1">
      <c r="K820" s="128" t="str">
        <f>IF(B820="","",B820&amp;COUNTIF(B$5:B820,B820))</f>
        <v/>
      </c>
    </row>
    <row r="821" spans="11:11" ht="15.75" customHeight="1">
      <c r="K821" s="128" t="str">
        <f>IF(B821="","",B821&amp;COUNTIF(B$5:B821,B821))</f>
        <v/>
      </c>
    </row>
    <row r="822" spans="11:11" ht="15.75" customHeight="1">
      <c r="K822" s="128" t="str">
        <f>IF(B822="","",B822&amp;COUNTIF(B$5:B822,B822))</f>
        <v/>
      </c>
    </row>
    <row r="823" spans="11:11" ht="15.75" customHeight="1">
      <c r="K823" s="128" t="str">
        <f>IF(B823="","",B823&amp;COUNTIF(B$5:B823,B823))</f>
        <v/>
      </c>
    </row>
    <row r="824" spans="11:11" ht="15.75" customHeight="1">
      <c r="K824" s="128" t="str">
        <f>IF(B824="","",B824&amp;COUNTIF(B$5:B824,B824))</f>
        <v/>
      </c>
    </row>
    <row r="825" spans="11:11" ht="15.75" customHeight="1">
      <c r="K825" s="128" t="str">
        <f>IF(B825="","",B825&amp;COUNTIF(B$5:B825,B825))</f>
        <v/>
      </c>
    </row>
    <row r="826" spans="11:11" ht="15.75" customHeight="1">
      <c r="K826" s="128" t="str">
        <f>IF(B826="","",B826&amp;COUNTIF(B$5:B826,B826))</f>
        <v/>
      </c>
    </row>
    <row r="827" spans="11:11" ht="15.75" customHeight="1">
      <c r="K827" s="128" t="str">
        <f>IF(B827="","",B827&amp;COUNTIF(B$5:B827,B827))</f>
        <v/>
      </c>
    </row>
    <row r="828" spans="11:11" ht="15.75" customHeight="1">
      <c r="K828" s="128" t="str">
        <f>IF(B828="","",B828&amp;COUNTIF(B$5:B828,B828))</f>
        <v/>
      </c>
    </row>
    <row r="829" spans="11:11" ht="15.75" customHeight="1">
      <c r="K829" s="128" t="str">
        <f>IF(B829="","",B829&amp;COUNTIF(B$5:B829,B829))</f>
        <v/>
      </c>
    </row>
    <row r="830" spans="11:11" ht="15.75" customHeight="1">
      <c r="K830" s="128" t="str">
        <f>IF(B830="","",B830&amp;COUNTIF(B$5:B830,B830))</f>
        <v/>
      </c>
    </row>
    <row r="831" spans="11:11" ht="15.75" customHeight="1">
      <c r="K831" s="128" t="str">
        <f>IF(B831="","",B831&amp;COUNTIF(B$5:B831,B831))</f>
        <v/>
      </c>
    </row>
    <row r="832" spans="11:11" ht="15.75" customHeight="1">
      <c r="K832" s="128" t="str">
        <f>IF(B832="","",B832&amp;COUNTIF(B$5:B832,B832))</f>
        <v/>
      </c>
    </row>
    <row r="833" spans="11:11" ht="15.75" customHeight="1">
      <c r="K833" s="128" t="str">
        <f>IF(B833="","",B833&amp;COUNTIF(B$5:B833,B833))</f>
        <v/>
      </c>
    </row>
    <row r="834" spans="11:11" ht="15.75" customHeight="1">
      <c r="K834" s="128" t="str">
        <f>IF(B834="","",B834&amp;COUNTIF(B$5:B834,B834))</f>
        <v/>
      </c>
    </row>
    <row r="835" spans="11:11" ht="15.75" customHeight="1">
      <c r="K835" s="128" t="str">
        <f>IF(B835="","",B835&amp;COUNTIF(B$5:B835,B835))</f>
        <v/>
      </c>
    </row>
    <row r="836" spans="11:11" ht="15.75" customHeight="1">
      <c r="K836" s="128" t="str">
        <f>IF(B836="","",B836&amp;COUNTIF(B$5:B836,B836))</f>
        <v/>
      </c>
    </row>
    <row r="837" spans="11:11" ht="15.75" customHeight="1">
      <c r="K837" s="128" t="str">
        <f>IF(B837="","",B837&amp;COUNTIF(B$5:B837,B837))</f>
        <v/>
      </c>
    </row>
    <row r="838" spans="11:11" ht="15.75" customHeight="1">
      <c r="K838" s="128" t="str">
        <f>IF(B838="","",B838&amp;COUNTIF(B$5:B838,B838))</f>
        <v/>
      </c>
    </row>
    <row r="839" spans="11:11" ht="15.75" customHeight="1">
      <c r="K839" s="128" t="str">
        <f>IF(B839="","",B839&amp;COUNTIF(B$5:B839,B839))</f>
        <v/>
      </c>
    </row>
    <row r="840" spans="11:11" ht="15.75" customHeight="1">
      <c r="K840" s="128" t="str">
        <f>IF(B840="","",B840&amp;COUNTIF(B$5:B840,B840))</f>
        <v/>
      </c>
    </row>
    <row r="841" spans="11:11" ht="15.75" customHeight="1">
      <c r="K841" s="128" t="str">
        <f>IF(B841="","",B841&amp;COUNTIF(B$5:B841,B841))</f>
        <v/>
      </c>
    </row>
    <row r="842" spans="11:11" ht="15.75" customHeight="1">
      <c r="K842" s="128" t="str">
        <f>IF(B842="","",B842&amp;COUNTIF(B$5:B842,B842))</f>
        <v/>
      </c>
    </row>
    <row r="843" spans="11:11" ht="15.75" customHeight="1">
      <c r="K843" s="128" t="str">
        <f>IF(B843="","",B843&amp;COUNTIF(B$5:B843,B843))</f>
        <v/>
      </c>
    </row>
    <row r="844" spans="11:11" ht="15.75" customHeight="1">
      <c r="K844" s="128" t="str">
        <f>IF(B844="","",B844&amp;COUNTIF(B$5:B844,B844))</f>
        <v/>
      </c>
    </row>
    <row r="845" spans="11:11" ht="15.75" customHeight="1">
      <c r="K845" s="128" t="str">
        <f>IF(B845="","",B845&amp;COUNTIF(B$5:B845,B845))</f>
        <v/>
      </c>
    </row>
    <row r="846" spans="11:11" ht="15.75" customHeight="1">
      <c r="K846" s="128" t="str">
        <f>IF(B846="","",B846&amp;COUNTIF(B$5:B846,B846))</f>
        <v/>
      </c>
    </row>
    <row r="847" spans="11:11" ht="15.75" customHeight="1">
      <c r="K847" s="128" t="str">
        <f>IF(B847="","",B847&amp;COUNTIF(B$5:B847,B847))</f>
        <v/>
      </c>
    </row>
    <row r="848" spans="11:11" ht="15.75" customHeight="1">
      <c r="K848" s="128" t="str">
        <f>IF(B848="","",B848&amp;COUNTIF(B$5:B848,B848))</f>
        <v/>
      </c>
    </row>
    <row r="849" spans="11:11" ht="15.75" customHeight="1">
      <c r="K849" s="128" t="str">
        <f>IF(B849="","",B849&amp;COUNTIF(B$5:B849,B849))</f>
        <v/>
      </c>
    </row>
    <row r="850" spans="11:11" ht="15.75" customHeight="1">
      <c r="K850" s="128" t="str">
        <f>IF(B850="","",B850&amp;COUNTIF(B$5:B850,B850))</f>
        <v/>
      </c>
    </row>
    <row r="851" spans="11:11" ht="15.75" customHeight="1">
      <c r="K851" s="128" t="str">
        <f>IF(B851="","",B851&amp;COUNTIF(B$5:B851,B851))</f>
        <v/>
      </c>
    </row>
    <row r="852" spans="11:11" ht="15.75" customHeight="1">
      <c r="K852" s="128" t="str">
        <f>IF(B852="","",B852&amp;COUNTIF(B$5:B852,B852))</f>
        <v/>
      </c>
    </row>
    <row r="853" spans="11:11" ht="15.75" customHeight="1">
      <c r="K853" s="128" t="str">
        <f>IF(B853="","",B853&amp;COUNTIF(B$5:B853,B853))</f>
        <v/>
      </c>
    </row>
    <row r="854" spans="11:11" ht="15.75" customHeight="1">
      <c r="K854" s="128" t="str">
        <f>IF(B854="","",B854&amp;COUNTIF(B$5:B854,B854))</f>
        <v/>
      </c>
    </row>
    <row r="855" spans="11:11" ht="15.75" customHeight="1">
      <c r="K855" s="128" t="str">
        <f>IF(B855="","",B855&amp;COUNTIF(B$5:B855,B855))</f>
        <v/>
      </c>
    </row>
    <row r="856" spans="11:11" ht="15.75" customHeight="1">
      <c r="K856" s="128" t="str">
        <f>IF(B856="","",B856&amp;COUNTIF(B$5:B856,B856))</f>
        <v/>
      </c>
    </row>
    <row r="857" spans="11:11" ht="15.75" customHeight="1">
      <c r="K857" s="128" t="str">
        <f>IF(B857="","",B857&amp;COUNTIF(B$5:B857,B857))</f>
        <v/>
      </c>
    </row>
    <row r="858" spans="11:11" ht="15.75" customHeight="1">
      <c r="K858" s="128" t="str">
        <f>IF(B858="","",B858&amp;COUNTIF(B$5:B858,B858))</f>
        <v/>
      </c>
    </row>
    <row r="859" spans="11:11" ht="15.75" customHeight="1">
      <c r="K859" s="128" t="str">
        <f>IF(B859="","",B859&amp;COUNTIF(B$5:B859,B859))</f>
        <v/>
      </c>
    </row>
    <row r="860" spans="11:11" ht="15.75" customHeight="1">
      <c r="K860" s="128" t="str">
        <f>IF(B860="","",B860&amp;COUNTIF(B$5:B860,B860))</f>
        <v/>
      </c>
    </row>
    <row r="861" spans="11:11" ht="15.75" customHeight="1">
      <c r="K861" s="128" t="str">
        <f>IF(B861="","",B861&amp;COUNTIF(B$5:B861,B861))</f>
        <v/>
      </c>
    </row>
    <row r="862" spans="11:11" ht="15.75" customHeight="1">
      <c r="K862" s="128" t="str">
        <f>IF(B862="","",B862&amp;COUNTIF(B$5:B862,B862))</f>
        <v/>
      </c>
    </row>
    <row r="863" spans="11:11" ht="15.75" customHeight="1">
      <c r="K863" s="128" t="str">
        <f>IF(B863="","",B863&amp;COUNTIF(B$5:B863,B863))</f>
        <v/>
      </c>
    </row>
    <row r="864" spans="11:11" ht="15.75" customHeight="1">
      <c r="K864" s="128" t="str">
        <f>IF(B864="","",B864&amp;COUNTIF(B$5:B864,B864))</f>
        <v/>
      </c>
    </row>
    <row r="865" spans="11:11" ht="15.75" customHeight="1">
      <c r="K865" s="128" t="str">
        <f>IF(B865="","",B865&amp;COUNTIF(B$5:B865,B865))</f>
        <v/>
      </c>
    </row>
    <row r="866" spans="11:11" ht="15.75" customHeight="1">
      <c r="K866" s="128" t="str">
        <f>IF(B866="","",B866&amp;COUNTIF(B$5:B866,B866))</f>
        <v/>
      </c>
    </row>
    <row r="867" spans="11:11" ht="15.75" customHeight="1">
      <c r="K867" s="128" t="str">
        <f>IF(B867="","",B867&amp;COUNTIF(B$5:B867,B867))</f>
        <v/>
      </c>
    </row>
    <row r="868" spans="11:11" ht="15.75" customHeight="1">
      <c r="K868" s="128" t="str">
        <f>IF(B868="","",B868&amp;COUNTIF(B$5:B868,B868))</f>
        <v/>
      </c>
    </row>
    <row r="869" spans="11:11" ht="15.75" customHeight="1">
      <c r="K869" s="128" t="str">
        <f>IF(B869="","",B869&amp;COUNTIF(B$5:B869,B869))</f>
        <v/>
      </c>
    </row>
    <row r="870" spans="11:11" ht="15.75" customHeight="1">
      <c r="K870" s="128" t="str">
        <f>IF(B870="","",B870&amp;COUNTIF(B$5:B870,B870))</f>
        <v/>
      </c>
    </row>
    <row r="871" spans="11:11" ht="15.75" customHeight="1">
      <c r="K871" s="128" t="str">
        <f>IF(B871="","",B871&amp;COUNTIF(B$5:B871,B871))</f>
        <v/>
      </c>
    </row>
    <row r="872" spans="11:11" ht="15.75" customHeight="1">
      <c r="K872" s="128" t="str">
        <f>IF(B872="","",B872&amp;COUNTIF(B$5:B872,B872))</f>
        <v/>
      </c>
    </row>
    <row r="873" spans="11:11" ht="15.75" customHeight="1">
      <c r="K873" s="128" t="str">
        <f>IF(B873="","",B873&amp;COUNTIF(B$5:B873,B873))</f>
        <v/>
      </c>
    </row>
    <row r="874" spans="11:11" ht="15.75" customHeight="1">
      <c r="K874" s="128" t="str">
        <f>IF(B874="","",B874&amp;COUNTIF(B$5:B874,B874))</f>
        <v/>
      </c>
    </row>
    <row r="875" spans="11:11" ht="15.75" customHeight="1">
      <c r="K875" s="128" t="str">
        <f>IF(B875="","",B875&amp;COUNTIF(B$5:B875,B875))</f>
        <v/>
      </c>
    </row>
    <row r="876" spans="11:11" ht="15.75" customHeight="1">
      <c r="K876" s="128" t="str">
        <f>IF(B876="","",B876&amp;COUNTIF(B$5:B876,B876))</f>
        <v/>
      </c>
    </row>
    <row r="877" spans="11:11" ht="15.75" customHeight="1">
      <c r="K877" s="128" t="str">
        <f>IF(B877="","",B877&amp;COUNTIF(B$5:B877,B877))</f>
        <v/>
      </c>
    </row>
    <row r="878" spans="11:11" ht="15.75" customHeight="1">
      <c r="K878" s="128" t="str">
        <f>IF(B878="","",B878&amp;COUNTIF(B$5:B878,B878))</f>
        <v/>
      </c>
    </row>
    <row r="879" spans="11:11" ht="15.75" customHeight="1">
      <c r="K879" s="128" t="str">
        <f>IF(B879="","",B879&amp;COUNTIF(B$5:B879,B879))</f>
        <v/>
      </c>
    </row>
    <row r="880" spans="11:11" ht="15.75" customHeight="1">
      <c r="K880" s="128" t="str">
        <f>IF(B880="","",B880&amp;COUNTIF(B$5:B880,B880))</f>
        <v/>
      </c>
    </row>
    <row r="881" spans="11:11" ht="15.75" customHeight="1">
      <c r="K881" s="128" t="str">
        <f>IF(B881="","",B881&amp;COUNTIF(B$5:B881,B881))</f>
        <v/>
      </c>
    </row>
    <row r="882" spans="11:11" ht="15.75" customHeight="1">
      <c r="K882" s="128" t="str">
        <f>IF(B882="","",B882&amp;COUNTIF(B$5:B882,B882))</f>
        <v/>
      </c>
    </row>
    <row r="883" spans="11:11" ht="15.75" customHeight="1">
      <c r="K883" s="128" t="str">
        <f>IF(B883="","",B883&amp;COUNTIF(B$5:B883,B883))</f>
        <v/>
      </c>
    </row>
    <row r="884" spans="11:11" ht="15.75" customHeight="1">
      <c r="K884" s="128" t="str">
        <f>IF(B884="","",B884&amp;COUNTIF(B$5:B884,B884))</f>
        <v/>
      </c>
    </row>
    <row r="885" spans="11:11" ht="15.75" customHeight="1">
      <c r="K885" s="128" t="str">
        <f>IF(B885="","",B885&amp;COUNTIF(B$5:B885,B885))</f>
        <v/>
      </c>
    </row>
    <row r="886" spans="11:11" ht="15.75" customHeight="1">
      <c r="K886" s="128" t="str">
        <f>IF(B886="","",B886&amp;COUNTIF(B$5:B886,B886))</f>
        <v/>
      </c>
    </row>
    <row r="887" spans="11:11" ht="15.75" customHeight="1">
      <c r="K887" s="128" t="str">
        <f>IF(B887="","",B887&amp;COUNTIF(B$5:B887,B887))</f>
        <v/>
      </c>
    </row>
    <row r="888" spans="11:11" ht="15.75" customHeight="1">
      <c r="K888" s="128" t="str">
        <f>IF(B888="","",B888&amp;COUNTIF(B$5:B888,B888))</f>
        <v/>
      </c>
    </row>
    <row r="889" spans="11:11" ht="15.75" customHeight="1">
      <c r="K889" s="128" t="str">
        <f>IF(B889="","",B889&amp;COUNTIF(B$5:B889,B889))</f>
        <v/>
      </c>
    </row>
    <row r="890" spans="11:11" ht="15.75" customHeight="1">
      <c r="K890" s="128" t="str">
        <f>IF(B890="","",B890&amp;COUNTIF(B$5:B890,B890))</f>
        <v/>
      </c>
    </row>
    <row r="891" spans="11:11" ht="15.75" customHeight="1">
      <c r="K891" s="128" t="str">
        <f>IF(B891="","",B891&amp;COUNTIF(B$5:B891,B891))</f>
        <v/>
      </c>
    </row>
    <row r="892" spans="11:11" ht="15.75" customHeight="1">
      <c r="K892" s="128" t="str">
        <f>IF(B892="","",B892&amp;COUNTIF(B$5:B892,B892))</f>
        <v/>
      </c>
    </row>
    <row r="893" spans="11:11" ht="15.75" customHeight="1">
      <c r="K893" s="128" t="str">
        <f>IF(B893="","",B893&amp;COUNTIF(B$5:B893,B893))</f>
        <v/>
      </c>
    </row>
    <row r="894" spans="11:11" ht="15.75" customHeight="1">
      <c r="K894" s="128" t="str">
        <f>IF(B894="","",B894&amp;COUNTIF(B$5:B894,B894))</f>
        <v/>
      </c>
    </row>
    <row r="895" spans="11:11" ht="15.75" customHeight="1">
      <c r="K895" s="128" t="str">
        <f>IF(B895="","",B895&amp;COUNTIF(B$5:B895,B895))</f>
        <v/>
      </c>
    </row>
    <row r="896" spans="11:11" ht="15.75" customHeight="1">
      <c r="K896" s="128" t="str">
        <f>IF(B896="","",B896&amp;COUNTIF(B$5:B896,B896))</f>
        <v/>
      </c>
    </row>
    <row r="897" spans="11:11" ht="15.75" customHeight="1">
      <c r="K897" s="128" t="str">
        <f>IF(B897="","",B897&amp;COUNTIF(B$5:B897,B897))</f>
        <v/>
      </c>
    </row>
    <row r="898" spans="11:11" ht="15.75" customHeight="1">
      <c r="K898" s="128" t="str">
        <f>IF(B898="","",B898&amp;COUNTIF(B$5:B898,B898))</f>
        <v/>
      </c>
    </row>
    <row r="899" spans="11:11" ht="15.75" customHeight="1">
      <c r="K899" s="128" t="str">
        <f>IF(B899="","",B899&amp;COUNTIF(B$5:B899,B899))</f>
        <v/>
      </c>
    </row>
    <row r="900" spans="11:11" ht="15.75" customHeight="1">
      <c r="K900" s="128" t="str">
        <f>IF(B900="","",B900&amp;COUNTIF(B$5:B900,B900))</f>
        <v/>
      </c>
    </row>
    <row r="901" spans="11:11" ht="15.75" customHeight="1">
      <c r="K901" s="128" t="str">
        <f>IF(B901="","",B901&amp;COUNTIF(B$5:B901,B901))</f>
        <v/>
      </c>
    </row>
    <row r="902" spans="11:11" ht="15.75" customHeight="1">
      <c r="K902" s="128" t="str">
        <f>IF(B902="","",B902&amp;COUNTIF(B$5:B902,B902))</f>
        <v/>
      </c>
    </row>
    <row r="903" spans="11:11" ht="15.75" customHeight="1">
      <c r="K903" s="128" t="str">
        <f>IF(B903="","",B903&amp;COUNTIF(B$5:B903,B903))</f>
        <v/>
      </c>
    </row>
    <row r="904" spans="11:11" ht="15.75" customHeight="1">
      <c r="K904" s="128" t="str">
        <f>IF(B904="","",B904&amp;COUNTIF(B$5:B904,B904))</f>
        <v/>
      </c>
    </row>
    <row r="905" spans="11:11" ht="15.75" customHeight="1">
      <c r="K905" s="128" t="str">
        <f>IF(B905="","",B905&amp;COUNTIF(B$5:B905,B905))</f>
        <v/>
      </c>
    </row>
    <row r="906" spans="11:11" ht="15.75" customHeight="1">
      <c r="K906" s="128" t="str">
        <f>IF(B906="","",B906&amp;COUNTIF(B$5:B906,B906))</f>
        <v/>
      </c>
    </row>
    <row r="907" spans="11:11" ht="15.75" customHeight="1">
      <c r="K907" s="128" t="str">
        <f>IF(B907="","",B907&amp;COUNTIF(B$5:B907,B907))</f>
        <v/>
      </c>
    </row>
    <row r="908" spans="11:11" ht="15.75" customHeight="1">
      <c r="K908" s="128" t="str">
        <f>IF(B908="","",B908&amp;COUNTIF(B$5:B908,B908))</f>
        <v/>
      </c>
    </row>
    <row r="909" spans="11:11" ht="15.75" customHeight="1">
      <c r="K909" s="128" t="str">
        <f>IF(B909="","",B909&amp;COUNTIF(B$5:B909,B909))</f>
        <v/>
      </c>
    </row>
    <row r="910" spans="11:11" ht="15.75" customHeight="1">
      <c r="K910" s="128" t="str">
        <f>IF(B910="","",B910&amp;COUNTIF(B$5:B910,B910))</f>
        <v/>
      </c>
    </row>
    <row r="911" spans="11:11" ht="15.75" customHeight="1">
      <c r="K911" s="128" t="str">
        <f>IF(B911="","",B911&amp;COUNTIF(B$5:B911,B911))</f>
        <v/>
      </c>
    </row>
    <row r="912" spans="11:11" ht="15.75" customHeight="1">
      <c r="K912" s="128" t="str">
        <f>IF(B912="","",B912&amp;COUNTIF(B$5:B912,B912))</f>
        <v/>
      </c>
    </row>
    <row r="913" spans="11:11" ht="15.75" customHeight="1">
      <c r="K913" s="128" t="str">
        <f>IF(B913="","",B913&amp;COUNTIF(B$5:B913,B913))</f>
        <v/>
      </c>
    </row>
    <row r="914" spans="11:11" ht="15.75" customHeight="1">
      <c r="K914" s="128" t="str">
        <f>IF(B914="","",B914&amp;COUNTIF(B$5:B914,B914))</f>
        <v/>
      </c>
    </row>
    <row r="915" spans="11:11" ht="15.75" customHeight="1">
      <c r="K915" s="128" t="str">
        <f>IF(B915="","",B915&amp;COUNTIF(B$5:B915,B915))</f>
        <v/>
      </c>
    </row>
    <row r="916" spans="11:11" ht="15.75" customHeight="1">
      <c r="K916" s="128" t="str">
        <f>IF(B916="","",B916&amp;COUNTIF(B$5:B916,B916))</f>
        <v/>
      </c>
    </row>
    <row r="917" spans="11:11" ht="15.75" customHeight="1">
      <c r="K917" s="128" t="str">
        <f>IF(B917="","",B917&amp;COUNTIF(B$5:B917,B917))</f>
        <v/>
      </c>
    </row>
    <row r="918" spans="11:11" ht="15.75" customHeight="1">
      <c r="K918" s="128" t="str">
        <f>IF(B918="","",B918&amp;COUNTIF(B$5:B918,B918))</f>
        <v/>
      </c>
    </row>
    <row r="919" spans="11:11" ht="15.75" customHeight="1">
      <c r="K919" s="128" t="str">
        <f>IF(B919="","",B919&amp;COUNTIF(B$5:B919,B919))</f>
        <v/>
      </c>
    </row>
    <row r="920" spans="11:11" ht="15.75" customHeight="1">
      <c r="K920" s="128" t="str">
        <f>IF(B920="","",B920&amp;COUNTIF(B$5:B920,B920))</f>
        <v/>
      </c>
    </row>
    <row r="921" spans="11:11" ht="15.75" customHeight="1">
      <c r="K921" s="128" t="str">
        <f>IF(B921="","",B921&amp;COUNTIF(B$5:B921,B921))</f>
        <v/>
      </c>
    </row>
    <row r="922" spans="11:11" ht="15.75" customHeight="1">
      <c r="K922" s="128" t="str">
        <f>IF(B922="","",B922&amp;COUNTIF(B$5:B922,B922))</f>
        <v/>
      </c>
    </row>
    <row r="923" spans="11:11" ht="15.75" customHeight="1">
      <c r="K923" s="128" t="str">
        <f>IF(B923="","",B923&amp;COUNTIF(B$5:B923,B923))</f>
        <v/>
      </c>
    </row>
    <row r="924" spans="11:11" ht="15.75" customHeight="1">
      <c r="K924" s="128" t="str">
        <f>IF(B924="","",B924&amp;COUNTIF(B$5:B924,B924))</f>
        <v/>
      </c>
    </row>
    <row r="925" spans="11:11" ht="15.75" customHeight="1">
      <c r="K925" s="128" t="str">
        <f>IF(B925="","",B925&amp;COUNTIF(B$5:B925,B925))</f>
        <v/>
      </c>
    </row>
    <row r="926" spans="11:11" ht="15.75" customHeight="1">
      <c r="K926" s="128" t="str">
        <f>IF(B926="","",B926&amp;COUNTIF(B$5:B926,B926))</f>
        <v/>
      </c>
    </row>
    <row r="927" spans="11:11" ht="15.75" customHeight="1">
      <c r="K927" s="128" t="str">
        <f>IF(B927="","",B927&amp;COUNTIF(B$5:B927,B927))</f>
        <v/>
      </c>
    </row>
    <row r="928" spans="11:11" ht="15.75" customHeight="1">
      <c r="K928" s="128" t="str">
        <f>IF(B928="","",B928&amp;COUNTIF(B$5:B928,B928))</f>
        <v/>
      </c>
    </row>
    <row r="929" spans="11:11" ht="15.75" customHeight="1">
      <c r="K929" s="128" t="str">
        <f>IF(B929="","",B929&amp;COUNTIF(B$5:B929,B929))</f>
        <v/>
      </c>
    </row>
    <row r="930" spans="11:11" ht="15.75" customHeight="1">
      <c r="K930" s="128" t="str">
        <f>IF(B930="","",B930&amp;COUNTIF(B$5:B930,B930))</f>
        <v/>
      </c>
    </row>
    <row r="931" spans="11:11" ht="15.75" customHeight="1">
      <c r="K931" s="128" t="str">
        <f>IF(B931="","",B931&amp;COUNTIF(B$5:B931,B931))</f>
        <v/>
      </c>
    </row>
    <row r="932" spans="11:11" ht="15.75" customHeight="1">
      <c r="K932" s="128" t="str">
        <f>IF(B932="","",B932&amp;COUNTIF(B$5:B932,B932))</f>
        <v/>
      </c>
    </row>
    <row r="933" spans="11:11" ht="15.75" customHeight="1">
      <c r="K933" s="128" t="str">
        <f>IF(B933="","",B933&amp;COUNTIF(B$5:B933,B933))</f>
        <v/>
      </c>
    </row>
    <row r="934" spans="11:11" ht="15.75" customHeight="1">
      <c r="K934" s="128" t="str">
        <f>IF(B934="","",B934&amp;COUNTIF(B$5:B934,B934))</f>
        <v/>
      </c>
    </row>
    <row r="935" spans="11:11" ht="15.75" customHeight="1">
      <c r="K935" s="128" t="str">
        <f>IF(B935="","",B935&amp;COUNTIF(B$5:B935,B935))</f>
        <v/>
      </c>
    </row>
    <row r="936" spans="11:11" ht="15.75" customHeight="1">
      <c r="K936" s="128" t="str">
        <f>IF(B936="","",B936&amp;COUNTIF(B$5:B936,B936))</f>
        <v/>
      </c>
    </row>
    <row r="937" spans="11:11" ht="15.75" customHeight="1">
      <c r="K937" s="128" t="str">
        <f>IF(B937="","",B937&amp;COUNTIF(B$5:B937,B937))</f>
        <v/>
      </c>
    </row>
    <row r="938" spans="11:11" ht="15.75" customHeight="1">
      <c r="K938" s="128" t="str">
        <f>IF(B938="","",B938&amp;COUNTIF(B$5:B938,B938))</f>
        <v/>
      </c>
    </row>
    <row r="939" spans="11:11" ht="15.75" customHeight="1">
      <c r="K939" s="128" t="str">
        <f>IF(B939="","",B939&amp;COUNTIF(B$5:B939,B939))</f>
        <v/>
      </c>
    </row>
    <row r="940" spans="11:11" ht="15.75" customHeight="1">
      <c r="K940" s="128" t="str">
        <f>IF(B940="","",B940&amp;COUNTIF(B$5:B940,B940))</f>
        <v/>
      </c>
    </row>
    <row r="941" spans="11:11" ht="15.75" customHeight="1">
      <c r="K941" s="128" t="str">
        <f>IF(B941="","",B941&amp;COUNTIF(B$5:B941,B941))</f>
        <v/>
      </c>
    </row>
    <row r="942" spans="11:11" ht="15.75" customHeight="1">
      <c r="K942" s="128" t="str">
        <f>IF(B942="","",B942&amp;COUNTIF(B$5:B942,B942))</f>
        <v/>
      </c>
    </row>
    <row r="943" spans="11:11" ht="15.75" customHeight="1">
      <c r="K943" s="128" t="str">
        <f>IF(B943="","",B943&amp;COUNTIF(B$5:B943,B943))</f>
        <v/>
      </c>
    </row>
    <row r="944" spans="11:11" ht="15.75" customHeight="1">
      <c r="K944" s="128" t="str">
        <f>IF(B944="","",B944&amp;COUNTIF(B$5:B944,B944))</f>
        <v/>
      </c>
    </row>
    <row r="945" spans="11:11" ht="15.75" customHeight="1">
      <c r="K945" s="128" t="str">
        <f>IF(B945="","",B945&amp;COUNTIF(B$5:B945,B945))</f>
        <v/>
      </c>
    </row>
    <row r="946" spans="11:11" ht="15.75" customHeight="1">
      <c r="K946" s="128" t="str">
        <f>IF(B946="","",B946&amp;COUNTIF(B$5:B946,B946))</f>
        <v/>
      </c>
    </row>
    <row r="947" spans="11:11" ht="15.75" customHeight="1">
      <c r="K947" s="128" t="str">
        <f>IF(B947="","",B947&amp;COUNTIF(B$5:B947,B947))</f>
        <v/>
      </c>
    </row>
    <row r="948" spans="11:11" ht="15.75" customHeight="1">
      <c r="K948" s="128" t="str">
        <f>IF(B948="","",B948&amp;COUNTIF(B$5:B948,B948))</f>
        <v/>
      </c>
    </row>
    <row r="949" spans="11:11" ht="15.75" customHeight="1">
      <c r="K949" s="128" t="str">
        <f>IF(B949="","",B949&amp;COUNTIF(B$5:B949,B949))</f>
        <v/>
      </c>
    </row>
    <row r="950" spans="11:11" ht="15.75" customHeight="1">
      <c r="K950" s="128" t="str">
        <f>IF(B950="","",B950&amp;COUNTIF(B$5:B950,B950))</f>
        <v/>
      </c>
    </row>
    <row r="951" spans="11:11" ht="15.75" customHeight="1">
      <c r="K951" s="128" t="str">
        <f>IF(B951="","",B951&amp;COUNTIF(B$5:B951,B951))</f>
        <v/>
      </c>
    </row>
    <row r="952" spans="11:11" ht="15.75" customHeight="1">
      <c r="K952" s="128" t="str">
        <f>IF(B952="","",B952&amp;COUNTIF(B$5:B952,B952))</f>
        <v/>
      </c>
    </row>
    <row r="953" spans="11:11" ht="15.75" customHeight="1">
      <c r="K953" s="128" t="str">
        <f>IF(B953="","",B953&amp;COUNTIF(B$5:B953,B953))</f>
        <v/>
      </c>
    </row>
    <row r="954" spans="11:11" ht="15.75" customHeight="1">
      <c r="K954" s="128" t="str">
        <f>IF(B954="","",B954&amp;COUNTIF(B$5:B954,B954))</f>
        <v/>
      </c>
    </row>
    <row r="955" spans="11:11" ht="15.75" customHeight="1">
      <c r="K955" s="128" t="str">
        <f>IF(B955="","",B955&amp;COUNTIF(B$5:B955,B955))</f>
        <v/>
      </c>
    </row>
    <row r="956" spans="11:11" ht="15.75" customHeight="1">
      <c r="K956" s="128" t="str">
        <f>IF(B956="","",B956&amp;COUNTIF(B$5:B956,B956))</f>
        <v/>
      </c>
    </row>
    <row r="957" spans="11:11" ht="15.75" customHeight="1">
      <c r="K957" s="128" t="str">
        <f>IF(B957="","",B957&amp;COUNTIF(B$5:B957,B957))</f>
        <v/>
      </c>
    </row>
    <row r="958" spans="11:11" ht="15.75" customHeight="1">
      <c r="K958" s="128" t="str">
        <f>IF(B958="","",B958&amp;COUNTIF(B$5:B958,B958))</f>
        <v/>
      </c>
    </row>
    <row r="959" spans="11:11" ht="15.75" customHeight="1">
      <c r="K959" s="128" t="str">
        <f>IF(B959="","",B959&amp;COUNTIF(B$5:B959,B959))</f>
        <v/>
      </c>
    </row>
    <row r="960" spans="11:11" ht="15.75" customHeight="1">
      <c r="K960" s="128" t="str">
        <f>IF(B960="","",B960&amp;COUNTIF(B$5:B960,B960))</f>
        <v/>
      </c>
    </row>
    <row r="961" spans="11:11" ht="15.75" customHeight="1">
      <c r="K961" s="128" t="str">
        <f>IF(B961="","",B961&amp;COUNTIF(B$5:B961,B961))</f>
        <v/>
      </c>
    </row>
    <row r="962" spans="11:11" ht="15.75" customHeight="1">
      <c r="K962" s="128" t="str">
        <f>IF(B962="","",B962&amp;COUNTIF(B$5:B962,B962))</f>
        <v/>
      </c>
    </row>
    <row r="963" spans="11:11" ht="15.75" customHeight="1">
      <c r="K963" s="128" t="str">
        <f>IF(B963="","",B963&amp;COUNTIF(B$5:B963,B963))</f>
        <v/>
      </c>
    </row>
    <row r="964" spans="11:11" ht="15.75" customHeight="1">
      <c r="K964" s="128" t="str">
        <f>IF(B964="","",B964&amp;COUNTIF(B$5:B964,B964))</f>
        <v/>
      </c>
    </row>
    <row r="965" spans="11:11" ht="15.75" customHeight="1">
      <c r="K965" s="128" t="str">
        <f>IF(B965="","",B965&amp;COUNTIF(B$5:B965,B965))</f>
        <v/>
      </c>
    </row>
    <row r="966" spans="11:11" ht="15.75" customHeight="1">
      <c r="K966" s="128" t="str">
        <f>IF(B966="","",B966&amp;COUNTIF(B$5:B966,B966))</f>
        <v/>
      </c>
    </row>
    <row r="967" spans="11:11" ht="15.75" customHeight="1">
      <c r="K967" s="128" t="str">
        <f>IF(B967="","",B967&amp;COUNTIF(B$5:B967,B967))</f>
        <v/>
      </c>
    </row>
    <row r="968" spans="11:11" ht="15.75" customHeight="1">
      <c r="K968" s="128" t="str">
        <f>IF(B968="","",B968&amp;COUNTIF(B$5:B968,B968))</f>
        <v/>
      </c>
    </row>
    <row r="969" spans="11:11" ht="15.75" customHeight="1">
      <c r="K969" s="128" t="str">
        <f>IF(B969="","",B969&amp;COUNTIF(B$5:B969,B969))</f>
        <v/>
      </c>
    </row>
    <row r="970" spans="11:11" ht="15.75" customHeight="1">
      <c r="K970" s="128" t="str">
        <f>IF(B970="","",B970&amp;COUNTIF(B$5:B970,B970))</f>
        <v/>
      </c>
    </row>
    <row r="971" spans="11:11" ht="15.75" customHeight="1">
      <c r="K971" s="128" t="str">
        <f>IF(B971="","",B971&amp;COUNTIF(B$5:B971,B971))</f>
        <v/>
      </c>
    </row>
    <row r="972" spans="11:11" ht="15.75" customHeight="1">
      <c r="K972" s="128" t="str">
        <f>IF(B972="","",B972&amp;COUNTIF(B$5:B972,B972))</f>
        <v/>
      </c>
    </row>
    <row r="973" spans="11:11" ht="15.75" customHeight="1">
      <c r="K973" s="128" t="str">
        <f>IF(B973="","",B973&amp;COUNTIF(B$5:B973,B973))</f>
        <v/>
      </c>
    </row>
    <row r="974" spans="11:11" ht="15.75" customHeight="1">
      <c r="K974" s="128" t="str">
        <f>IF(B974="","",B974&amp;COUNTIF(B$5:B974,B974))</f>
        <v/>
      </c>
    </row>
    <row r="975" spans="11:11" ht="15.75" customHeight="1">
      <c r="K975" s="128" t="str">
        <f>IF(B975="","",B975&amp;COUNTIF(B$5:B975,B975))</f>
        <v/>
      </c>
    </row>
    <row r="976" spans="11:11" ht="15.75" customHeight="1">
      <c r="K976" s="128" t="str">
        <f>IF(B976="","",B976&amp;COUNTIF(B$5:B976,B976))</f>
        <v/>
      </c>
    </row>
    <row r="977" spans="11:11" ht="15.75" customHeight="1">
      <c r="K977" s="128" t="str">
        <f>IF(B977="","",B977&amp;COUNTIF(B$5:B977,B977))</f>
        <v/>
      </c>
    </row>
    <row r="978" spans="11:11" ht="15.75" customHeight="1">
      <c r="K978" s="128" t="str">
        <f>IF(B978="","",B978&amp;COUNTIF(B$5:B978,B978))</f>
        <v/>
      </c>
    </row>
    <row r="979" spans="11:11" ht="15.75" customHeight="1">
      <c r="K979" s="128" t="str">
        <f>IF(B979="","",B979&amp;COUNTIF(B$5:B979,B979))</f>
        <v/>
      </c>
    </row>
    <row r="980" spans="11:11" ht="15.75" customHeight="1">
      <c r="K980" s="128" t="str">
        <f>IF(B980="","",B980&amp;COUNTIF(B$5:B980,B980))</f>
        <v/>
      </c>
    </row>
    <row r="981" spans="11:11" ht="15.75" customHeight="1">
      <c r="K981" s="128" t="str">
        <f>IF(B981="","",B981&amp;COUNTIF(B$5:B981,B981))</f>
        <v/>
      </c>
    </row>
    <row r="982" spans="11:11" ht="15.75" customHeight="1">
      <c r="K982" s="128" t="str">
        <f>IF(B982="","",B982&amp;COUNTIF(B$5:B982,B982))</f>
        <v/>
      </c>
    </row>
    <row r="983" spans="11:11" ht="15.75" customHeight="1">
      <c r="K983" s="128" t="str">
        <f>IF(B983="","",B983&amp;COUNTIF(B$5:B983,B983))</f>
        <v/>
      </c>
    </row>
    <row r="984" spans="11:11" ht="15.75" customHeight="1">
      <c r="K984" s="128" t="str">
        <f>IF(B984="","",B984&amp;COUNTIF(B$5:B984,B984))</f>
        <v/>
      </c>
    </row>
    <row r="985" spans="11:11" ht="15.75" customHeight="1">
      <c r="K985" s="128" t="str">
        <f>IF(B985="","",B985&amp;COUNTIF(B$5:B985,B985))</f>
        <v/>
      </c>
    </row>
    <row r="986" spans="11:11" ht="15.75" customHeight="1">
      <c r="K986" s="128" t="str">
        <f>IF(B986="","",B986&amp;COUNTIF(B$5:B986,B986))</f>
        <v/>
      </c>
    </row>
    <row r="987" spans="11:11" ht="15.75" customHeight="1">
      <c r="K987" s="128" t="str">
        <f>IF(B987="","",B987&amp;COUNTIF(B$5:B987,B987))</f>
        <v/>
      </c>
    </row>
    <row r="988" spans="11:11" ht="15.75" customHeight="1">
      <c r="K988" s="128" t="str">
        <f>IF(B988="","",B988&amp;COUNTIF(B$5:B988,B988))</f>
        <v/>
      </c>
    </row>
    <row r="989" spans="11:11" ht="15.75" customHeight="1">
      <c r="K989" s="128" t="str">
        <f>IF(B989="","",B989&amp;COUNTIF(B$5:B989,B989))</f>
        <v/>
      </c>
    </row>
    <row r="990" spans="11:11" ht="15.75" customHeight="1">
      <c r="K990" s="128" t="str">
        <f>IF(B990="","",B990&amp;COUNTIF(B$5:B990,B990))</f>
        <v/>
      </c>
    </row>
    <row r="991" spans="11:11" ht="15.75" customHeight="1">
      <c r="K991" s="128" t="str">
        <f>IF(B991="","",B991&amp;COUNTIF(B$5:B991,B991))</f>
        <v/>
      </c>
    </row>
    <row r="992" spans="11:11" ht="15.75" customHeight="1">
      <c r="K992" s="128" t="str">
        <f>IF(B992="","",B992&amp;COUNTIF(B$5:B992,B992))</f>
        <v/>
      </c>
    </row>
    <row r="993" spans="11:11" ht="15.75" customHeight="1">
      <c r="K993" s="128" t="str">
        <f>IF(B993="","",B993&amp;COUNTIF(B$5:B993,B993))</f>
        <v/>
      </c>
    </row>
    <row r="994" spans="11:11" ht="15.75" customHeight="1">
      <c r="K994" s="128" t="str">
        <f>IF(B994="","",B994&amp;COUNTIF(B$5:B994,B994))</f>
        <v/>
      </c>
    </row>
    <row r="995" spans="11:11" ht="15.75" customHeight="1">
      <c r="K995" s="128" t="str">
        <f>IF(B995="","",B995&amp;COUNTIF(B$5:B995,B995))</f>
        <v/>
      </c>
    </row>
    <row r="996" spans="11:11" ht="15.75" customHeight="1">
      <c r="K996" s="128" t="str">
        <f>IF(B996="","",B996&amp;COUNTIF(B$5:B996,B996))</f>
        <v/>
      </c>
    </row>
    <row r="997" spans="11:11" ht="15.75" customHeight="1">
      <c r="K997" s="128" t="str">
        <f>IF(B997="","",B997&amp;COUNTIF(B$5:B997,B997))</f>
        <v/>
      </c>
    </row>
    <row r="998" spans="11:11" ht="15.75" customHeight="1">
      <c r="K998" s="128" t="str">
        <f>IF(B998="","",B998&amp;COUNTIF(B$5:B998,B998))</f>
        <v/>
      </c>
    </row>
    <row r="999" spans="11:11" ht="15.75" customHeight="1">
      <c r="K999" s="128" t="str">
        <f>IF(B999="","",B999&amp;COUNTIF(B$5:B999,B999))</f>
        <v/>
      </c>
    </row>
    <row r="1000" spans="11:11" ht="15.75" customHeight="1">
      <c r="K1000" s="128" t="str">
        <f>IF(B1000="","",B1000&amp;COUNTIF(B$5:B1000,B1000))</f>
        <v/>
      </c>
    </row>
    <row r="1001" spans="11:11" ht="15.75" customHeight="1">
      <c r="K1001" s="128" t="str">
        <f>IF(B1001="","",B1001&amp;COUNTIF(B$5:B1001,B1001))</f>
        <v/>
      </c>
    </row>
    <row r="1002" spans="11:11" ht="15.75" customHeight="1">
      <c r="K1002" s="128" t="str">
        <f>IF(B1002="","",B1002&amp;COUNTIF(B$5:B1002,B1002))</f>
        <v/>
      </c>
    </row>
    <row r="1003" spans="11:11" ht="15.75" customHeight="1">
      <c r="K1003" s="128" t="str">
        <f>IF(B1003="","",B1003&amp;COUNTIF(B$5:B1003,B1003))</f>
        <v/>
      </c>
    </row>
    <row r="1004" spans="11:11" ht="15.75" customHeight="1">
      <c r="K1004" s="128" t="str">
        <f>IF(B1004="","",B1004&amp;COUNTIF(B$5:B1004,B1004))</f>
        <v/>
      </c>
    </row>
    <row r="1005" spans="11:11" ht="15.75" customHeight="1">
      <c r="K1005" s="128" t="str">
        <f>IF(B1005="","",B1005&amp;COUNTIF(B$5:B1005,B1005))</f>
        <v/>
      </c>
    </row>
    <row r="1006" spans="11:11" ht="15.75" customHeight="1">
      <c r="K1006" s="128" t="str">
        <f>IF(B1006="","",B1006&amp;COUNTIF(B$5:B1006,B1006))</f>
        <v/>
      </c>
    </row>
    <row r="1007" spans="11:11" ht="15.75" customHeight="1">
      <c r="K1007" s="128" t="str">
        <f>IF(B1007="","",B1007&amp;COUNTIF(B$5:B1007,B1007))</f>
        <v/>
      </c>
    </row>
    <row r="1008" spans="11:11" ht="15.75" customHeight="1">
      <c r="K1008" s="128" t="str">
        <f>IF(B1008="","",B1008&amp;COUNTIF(B$5:B1008,B1008))</f>
        <v/>
      </c>
    </row>
    <row r="1009" spans="11:11" ht="15.75" customHeight="1">
      <c r="K1009" s="128" t="str">
        <f>IF(B1009="","",B1009&amp;COUNTIF(B$5:B1009,B1009))</f>
        <v/>
      </c>
    </row>
    <row r="1010" spans="11:11" ht="15.75" customHeight="1">
      <c r="K1010" s="128" t="str">
        <f>IF(B1010="","",B1010&amp;COUNTIF(B$5:B1010,B1010))</f>
        <v/>
      </c>
    </row>
    <row r="1011" spans="11:11" ht="15.75" customHeight="1">
      <c r="K1011" s="128" t="str">
        <f>IF(B1011="","",B1011&amp;COUNTIF(B$5:B1011,B1011))</f>
        <v/>
      </c>
    </row>
    <row r="1012" spans="11:11" ht="15.75" customHeight="1">
      <c r="K1012" s="128" t="str">
        <f>IF(B1012="","",B1012&amp;COUNTIF(B$5:B1012,B1012))</f>
        <v/>
      </c>
    </row>
    <row r="1013" spans="11:11" ht="15.75" customHeight="1">
      <c r="K1013" s="128" t="str">
        <f>IF(B1013="","",B1013&amp;COUNTIF(B$5:B1013,B1013))</f>
        <v/>
      </c>
    </row>
    <row r="1014" spans="11:11" ht="15.75" customHeight="1">
      <c r="K1014" s="128" t="str">
        <f>IF(B1014="","",B1014&amp;COUNTIF(B$5:B1014,B1014))</f>
        <v/>
      </c>
    </row>
    <row r="1015" spans="11:11" ht="15.75" customHeight="1">
      <c r="K1015" s="128" t="str">
        <f>IF(B1015="","",B1015&amp;COUNTIF(B$5:B1015,B1015))</f>
        <v/>
      </c>
    </row>
    <row r="1016" spans="11:11" ht="15.75" customHeight="1">
      <c r="K1016" s="128" t="str">
        <f>IF(B1016="","",B1016&amp;COUNTIF(B$5:B1016,B1016))</f>
        <v/>
      </c>
    </row>
    <row r="1017" spans="11:11" ht="15.75" customHeight="1">
      <c r="K1017" s="128" t="str">
        <f>IF(B1017="","",B1017&amp;COUNTIF(B$5:B1017,B1017))</f>
        <v/>
      </c>
    </row>
    <row r="1018" spans="11:11" ht="15.75" customHeight="1">
      <c r="K1018" s="128" t="str">
        <f>IF(B1018="","",B1018&amp;COUNTIF(B$5:B1018,B1018))</f>
        <v/>
      </c>
    </row>
    <row r="1019" spans="11:11" ht="15.75" customHeight="1">
      <c r="K1019" s="128" t="str">
        <f>IF(B1019="","",B1019&amp;COUNTIF(B$5:B1019,B1019))</f>
        <v/>
      </c>
    </row>
    <row r="1020" spans="11:11" ht="15.75" customHeight="1">
      <c r="K1020" s="128" t="str">
        <f>IF(B1020="","",B1020&amp;COUNTIF(B$5:B1020,B1020))</f>
        <v/>
      </c>
    </row>
    <row r="1021" spans="11:11" ht="15.75" customHeight="1">
      <c r="K1021" s="128" t="str">
        <f>IF(B1021="","",B1021&amp;COUNTIF(B$5:B1021,B1021))</f>
        <v/>
      </c>
    </row>
    <row r="1022" spans="11:11" ht="15.75" customHeight="1">
      <c r="K1022" s="128" t="str">
        <f>IF(B1022="","",B1022&amp;COUNTIF(B$5:B1022,B1022))</f>
        <v/>
      </c>
    </row>
    <row r="1023" spans="11:11" ht="15.75" customHeight="1">
      <c r="K1023" s="128" t="str">
        <f>IF(B1023="","",B1023&amp;COUNTIF(B$5:B1023,B1023))</f>
        <v/>
      </c>
    </row>
    <row r="1024" spans="11:11" ht="15.75" customHeight="1">
      <c r="K1024" s="128" t="str">
        <f>IF(B1024="","",B1024&amp;COUNTIF(B$5:B1024,B1024))</f>
        <v/>
      </c>
    </row>
    <row r="1025" spans="11:11" ht="15.75" customHeight="1">
      <c r="K1025" s="128" t="str">
        <f>IF(B1025="","",B1025&amp;COUNTIF(B$5:B1025,B1025))</f>
        <v/>
      </c>
    </row>
    <row r="1026" spans="11:11" ht="15.75" customHeight="1">
      <c r="K1026" s="128" t="str">
        <f>IF(B1026="","",B1026&amp;COUNTIF(B$5:B1026,B1026))</f>
        <v/>
      </c>
    </row>
    <row r="1027" spans="11:11" ht="15.75" customHeight="1">
      <c r="K1027" s="128" t="str">
        <f>IF(B1027="","",B1027&amp;COUNTIF(B$5:B1027,B1027))</f>
        <v/>
      </c>
    </row>
    <row r="1028" spans="11:11" ht="15.75" customHeight="1">
      <c r="K1028" s="128" t="str">
        <f>IF(B1028="","",B1028&amp;COUNTIF(B$5:B1028,B1028))</f>
        <v/>
      </c>
    </row>
    <row r="1029" spans="11:11" ht="15.75" customHeight="1">
      <c r="K1029" s="128" t="str">
        <f>IF(B1029="","",B1029&amp;COUNTIF(B$5:B1029,B1029))</f>
        <v/>
      </c>
    </row>
    <row r="1030" spans="11:11" ht="15.75" customHeight="1">
      <c r="K1030" s="128" t="str">
        <f>IF(B1030="","",B1030&amp;COUNTIF(B$5:B1030,B1030))</f>
        <v/>
      </c>
    </row>
    <row r="1031" spans="11:11" ht="15.75" customHeight="1">
      <c r="K1031" s="128" t="str">
        <f>IF(B1031="","",B1031&amp;COUNTIF(B$5:B1031,B1031))</f>
        <v/>
      </c>
    </row>
    <row r="1032" spans="11:11" ht="15.75" customHeight="1">
      <c r="K1032" s="128" t="str">
        <f>IF(B1032="","",B1032&amp;COUNTIF(B$5:B1032,B1032))</f>
        <v/>
      </c>
    </row>
    <row r="1033" spans="11:11" ht="15.75" customHeight="1">
      <c r="K1033" s="128" t="str">
        <f>IF(B1033="","",B1033&amp;COUNTIF(B$5:B1033,B1033))</f>
        <v/>
      </c>
    </row>
    <row r="1034" spans="11:11" ht="15.75" customHeight="1">
      <c r="K1034" s="128" t="str">
        <f>IF(B1034="","",B1034&amp;COUNTIF(B$5:B1034,B1034))</f>
        <v/>
      </c>
    </row>
    <row r="1035" spans="11:11" ht="15.75" customHeight="1">
      <c r="K1035" s="128" t="str">
        <f>IF(B1035="","",B1035&amp;COUNTIF(B$5:B1035,B1035))</f>
        <v/>
      </c>
    </row>
    <row r="1036" spans="11:11" ht="15.75" customHeight="1">
      <c r="K1036" s="128" t="str">
        <f>IF(B1036="","",B1036&amp;COUNTIF(B$5:B1036,B1036))</f>
        <v/>
      </c>
    </row>
    <row r="1037" spans="11:11" ht="15.75" customHeight="1">
      <c r="K1037" s="128" t="str">
        <f>IF(B1037="","",B1037&amp;COUNTIF(B$5:B1037,B1037))</f>
        <v/>
      </c>
    </row>
    <row r="1038" spans="11:11" ht="15.75" customHeight="1">
      <c r="K1038" s="128" t="str">
        <f>IF(B1038="","",B1038&amp;COUNTIF(B$5:B1038,B1038))</f>
        <v/>
      </c>
    </row>
    <row r="1039" spans="11:11" ht="15.75" customHeight="1">
      <c r="K1039" s="128" t="str">
        <f>IF(B1039="","",B1039&amp;COUNTIF(B$5:B1039,B1039))</f>
        <v/>
      </c>
    </row>
    <row r="1040" spans="11:11" ht="15.75" customHeight="1">
      <c r="K1040" s="128" t="str">
        <f>IF(B1040="","",B1040&amp;COUNTIF(B$5:B1040,B1040))</f>
        <v/>
      </c>
    </row>
    <row r="1041" spans="11:11" ht="15.75" customHeight="1">
      <c r="K1041" s="128" t="str">
        <f>IF(B1041="","",B1041&amp;COUNTIF(B$5:B1041,B1041))</f>
        <v/>
      </c>
    </row>
    <row r="1042" spans="11:11" ht="15.75" customHeight="1">
      <c r="K1042" s="128" t="str">
        <f>IF(B1042="","",B1042&amp;COUNTIF(B$5:B1042,B1042))</f>
        <v/>
      </c>
    </row>
    <row r="1043" spans="11:11" ht="15.75" customHeight="1">
      <c r="K1043" s="128" t="str">
        <f>IF(B1043="","",B1043&amp;COUNTIF(B$5:B1043,B1043))</f>
        <v/>
      </c>
    </row>
    <row r="1044" spans="11:11" ht="15.75" customHeight="1">
      <c r="K1044" s="128" t="str">
        <f>IF(B1044="","",B1044&amp;COUNTIF(B$5:B1044,B1044))</f>
        <v/>
      </c>
    </row>
    <row r="1045" spans="11:11" ht="15.75" customHeight="1">
      <c r="K1045" s="128" t="str">
        <f>IF(B1045="","",B1045&amp;COUNTIF(B$5:B1045,B1045))</f>
        <v/>
      </c>
    </row>
    <row r="1046" spans="11:11" ht="15.75" customHeight="1">
      <c r="K1046" s="128" t="str">
        <f>IF(B1046="","",B1046&amp;COUNTIF(B$5:B1046,B1046))</f>
        <v/>
      </c>
    </row>
    <row r="1047" spans="11:11" ht="15.75" customHeight="1">
      <c r="K1047" s="128" t="str">
        <f>IF(B1047="","",B1047&amp;COUNTIF(B$5:B1047,B1047))</f>
        <v/>
      </c>
    </row>
    <row r="1048" spans="11:11" ht="15.75" customHeight="1">
      <c r="K1048" s="128" t="str">
        <f>IF(B1048="","",B1048&amp;COUNTIF(B$5:B1048,B1048))</f>
        <v/>
      </c>
    </row>
    <row r="1049" spans="11:11" ht="15.75" customHeight="1">
      <c r="K1049" s="128" t="str">
        <f>IF(B1049="","",B1049&amp;COUNTIF(B$5:B1049,B1049))</f>
        <v/>
      </c>
    </row>
    <row r="1050" spans="11:11" ht="15.75" customHeight="1">
      <c r="K1050" s="128" t="str">
        <f>IF(B1050="","",B1050&amp;COUNTIF(B$5:B1050,B1050))</f>
        <v/>
      </c>
    </row>
    <row r="1051" spans="11:11" ht="15.75" customHeight="1">
      <c r="K1051" s="128" t="str">
        <f>IF(B1051="","",B1051&amp;COUNTIF(B$5:B1051,B1051))</f>
        <v/>
      </c>
    </row>
    <row r="1052" spans="11:11" ht="15.75" customHeight="1">
      <c r="K1052" s="128" t="str">
        <f>IF(B1052="","",B1052&amp;COUNTIF(B$5:B1052,B1052))</f>
        <v/>
      </c>
    </row>
    <row r="1053" spans="11:11" ht="15.75" customHeight="1">
      <c r="K1053" s="128" t="str">
        <f>IF(B1053="","",B1053&amp;COUNTIF(B$5:B1053,B1053))</f>
        <v/>
      </c>
    </row>
    <row r="1054" spans="11:11" ht="15.75" customHeight="1">
      <c r="K1054" s="128" t="str">
        <f>IF(B1054="","",B1054&amp;COUNTIF(B$5:B1054,B1054))</f>
        <v/>
      </c>
    </row>
    <row r="1055" spans="11:11" ht="15.75" customHeight="1">
      <c r="K1055" s="128" t="str">
        <f>IF(B1055="","",B1055&amp;COUNTIF(B$5:B1055,B1055))</f>
        <v/>
      </c>
    </row>
    <row r="1056" spans="11:11" ht="15.75" customHeight="1">
      <c r="K1056" s="128" t="str">
        <f>IF(B1056="","",B1056&amp;COUNTIF(B$5:B1056,B1056))</f>
        <v/>
      </c>
    </row>
    <row r="1057" spans="11:11" ht="15.75" customHeight="1">
      <c r="K1057" s="128" t="str">
        <f>IF(B1057="","",B1057&amp;COUNTIF(B$5:B1057,B1057))</f>
        <v/>
      </c>
    </row>
    <row r="1058" spans="11:11" ht="15.75" customHeight="1">
      <c r="K1058" s="128" t="str">
        <f>IF(B1058="","",B1058&amp;COUNTIF(B$5:B1058,B1058))</f>
        <v/>
      </c>
    </row>
    <row r="1059" spans="11:11" ht="15.75" customHeight="1">
      <c r="K1059" s="128" t="str">
        <f>IF(B1059="","",B1059&amp;COUNTIF(B$5:B1059,B1059))</f>
        <v/>
      </c>
    </row>
    <row r="1060" spans="11:11" ht="15.75" customHeight="1">
      <c r="K1060" s="128" t="str">
        <f>IF(B1060="","",B1060&amp;COUNTIF(B$5:B1060,B1060))</f>
        <v/>
      </c>
    </row>
    <row r="1061" spans="11:11" ht="15.75" customHeight="1">
      <c r="K1061" s="128" t="str">
        <f>IF(B1061="","",B1061&amp;COUNTIF(B$5:B1061,B1061))</f>
        <v/>
      </c>
    </row>
    <row r="1062" spans="11:11" ht="15.75" customHeight="1">
      <c r="K1062" s="128" t="str">
        <f>IF(B1062="","",B1062&amp;COUNTIF(B$5:B1062,B1062))</f>
        <v/>
      </c>
    </row>
    <row r="1063" spans="11:11" ht="15.75" customHeight="1">
      <c r="K1063" s="128" t="str">
        <f>IF(B1063="","",B1063&amp;COUNTIF(B$5:B1063,B1063))</f>
        <v/>
      </c>
    </row>
    <row r="1064" spans="11:11" ht="15.75" customHeight="1">
      <c r="K1064" s="128" t="str">
        <f>IF(B1064="","",B1064&amp;COUNTIF(B$5:B1064,B1064))</f>
        <v/>
      </c>
    </row>
    <row r="1065" spans="11:11" ht="15.75" customHeight="1">
      <c r="K1065" s="128" t="str">
        <f>IF(B1065="","",B1065&amp;COUNTIF(B$5:B1065,B1065))</f>
        <v/>
      </c>
    </row>
    <row r="1066" spans="11:11" ht="15.75" customHeight="1">
      <c r="K1066" s="128" t="str">
        <f>IF(B1066="","",B1066&amp;COUNTIF(B$5:B1066,B1066))</f>
        <v/>
      </c>
    </row>
    <row r="1067" spans="11:11" ht="15.75" customHeight="1">
      <c r="K1067" s="128" t="str">
        <f>IF(B1067="","",B1067&amp;COUNTIF(B$5:B1067,B1067))</f>
        <v/>
      </c>
    </row>
    <row r="1068" spans="11:11" ht="15.75" customHeight="1">
      <c r="K1068" s="128" t="str">
        <f>IF(B1068="","",B1068&amp;COUNTIF(B$5:B1068,B1068))</f>
        <v/>
      </c>
    </row>
    <row r="1069" spans="11:11" ht="15.75" customHeight="1">
      <c r="K1069" s="128" t="str">
        <f>IF(B1069="","",B1069&amp;COUNTIF(B$5:B1069,B1069))</f>
        <v/>
      </c>
    </row>
    <row r="1070" spans="11:11" ht="15.75" customHeight="1">
      <c r="K1070" s="128" t="str">
        <f>IF(B1070="","",B1070&amp;COUNTIF(B$5:B1070,B1070))</f>
        <v/>
      </c>
    </row>
    <row r="1071" spans="11:11" ht="15.75" customHeight="1">
      <c r="K1071" s="128" t="str">
        <f>IF(B1071="","",B1071&amp;COUNTIF(B$5:B1071,B1071))</f>
        <v/>
      </c>
    </row>
    <row r="1072" spans="11:11" ht="15.75" customHeight="1">
      <c r="K1072" s="128" t="str">
        <f>IF(B1072="","",B1072&amp;COUNTIF(B$5:B1072,B1072))</f>
        <v/>
      </c>
    </row>
    <row r="1073" spans="11:11" ht="15.75" customHeight="1">
      <c r="K1073" s="128" t="str">
        <f>IF(B1073="","",B1073&amp;COUNTIF(B$5:B1073,B1073))</f>
        <v/>
      </c>
    </row>
    <row r="1074" spans="11:11" ht="15.75" customHeight="1">
      <c r="K1074" s="128" t="str">
        <f>IF(B1074="","",B1074&amp;COUNTIF(B$5:B1074,B1074))</f>
        <v/>
      </c>
    </row>
    <row r="1075" spans="11:11" ht="15.75" customHeight="1">
      <c r="K1075" s="128" t="str">
        <f>IF(B1075="","",B1075&amp;COUNTIF(B$5:B1075,B1075))</f>
        <v/>
      </c>
    </row>
    <row r="1076" spans="11:11" ht="15.75" customHeight="1">
      <c r="K1076" s="128" t="str">
        <f>IF(B1076="","",B1076&amp;COUNTIF(B$5:B1076,B1076))</f>
        <v/>
      </c>
    </row>
    <row r="1077" spans="11:11" ht="15.75" customHeight="1">
      <c r="K1077" s="128" t="str">
        <f>IF(B1077="","",B1077&amp;COUNTIF(B$5:B1077,B1077))</f>
        <v/>
      </c>
    </row>
    <row r="1078" spans="11:11" ht="15.75" customHeight="1">
      <c r="K1078" s="128" t="str">
        <f>IF(B1078="","",B1078&amp;COUNTIF(B$5:B1078,B1078))</f>
        <v/>
      </c>
    </row>
    <row r="1079" spans="11:11" ht="15.75" customHeight="1">
      <c r="K1079" s="128" t="str">
        <f>IF(B1079="","",B1079&amp;COUNTIF(B$5:B1079,B1079))</f>
        <v/>
      </c>
    </row>
    <row r="1080" spans="11:11" ht="15.75" customHeight="1">
      <c r="K1080" s="128" t="str">
        <f>IF(B1080="","",B1080&amp;COUNTIF(B$5:B1080,B1080))</f>
        <v/>
      </c>
    </row>
    <row r="1081" spans="11:11" ht="15.75" customHeight="1">
      <c r="K1081" s="128" t="str">
        <f>IF(B1081="","",B1081&amp;COUNTIF(B$5:B1081,B1081))</f>
        <v/>
      </c>
    </row>
    <row r="1082" spans="11:11" ht="15.75" customHeight="1">
      <c r="K1082" s="128" t="str">
        <f>IF(B1082="","",B1082&amp;COUNTIF(B$5:B1082,B1082))</f>
        <v/>
      </c>
    </row>
    <row r="1083" spans="11:11" ht="15.75" customHeight="1">
      <c r="K1083" s="128" t="str">
        <f>IF(B1083="","",B1083&amp;COUNTIF(B$5:B1083,B1083))</f>
        <v/>
      </c>
    </row>
    <row r="1084" spans="11:11" ht="15.75" customHeight="1">
      <c r="K1084" s="128" t="str">
        <f>IF(B1084="","",B1084&amp;COUNTIF(B$5:B1084,B1084))</f>
        <v/>
      </c>
    </row>
    <row r="1085" spans="11:11" ht="15.75" customHeight="1">
      <c r="K1085" s="128" t="str">
        <f>IF(B1085="","",B1085&amp;COUNTIF(B$5:B1085,B1085))</f>
        <v/>
      </c>
    </row>
    <row r="1086" spans="11:11" ht="15.75" customHeight="1">
      <c r="K1086" s="128" t="str">
        <f>IF(B1086="","",B1086&amp;COUNTIF(B$5:B1086,B1086))</f>
        <v/>
      </c>
    </row>
    <row r="1087" spans="11:11" ht="15.75" customHeight="1">
      <c r="K1087" s="128" t="str">
        <f>IF(B1087="","",B1087&amp;COUNTIF(B$5:B1087,B1087))</f>
        <v/>
      </c>
    </row>
    <row r="1088" spans="11:11" ht="15.75" customHeight="1">
      <c r="K1088" s="128" t="str">
        <f>IF(B1088="","",B1088&amp;COUNTIF(B$5:B1088,B1088))</f>
        <v/>
      </c>
    </row>
    <row r="1089" spans="11:11" ht="15.75" customHeight="1">
      <c r="K1089" s="128" t="str">
        <f>IF(B1089="","",B1089&amp;COUNTIF(B$5:B1089,B1089))</f>
        <v/>
      </c>
    </row>
    <row r="1090" spans="11:11" ht="15.75" customHeight="1">
      <c r="K1090" s="128" t="str">
        <f>IF(B1090="","",B1090&amp;COUNTIF(B$5:B1090,B1090))</f>
        <v/>
      </c>
    </row>
    <row r="1091" spans="11:11" ht="15.75" customHeight="1">
      <c r="K1091" s="128" t="str">
        <f>IF(B1091="","",B1091&amp;COUNTIF(B$5:B1091,B1091))</f>
        <v/>
      </c>
    </row>
    <row r="1092" spans="11:11" ht="15.75" customHeight="1">
      <c r="K1092" s="128" t="str">
        <f>IF(B1092="","",B1092&amp;COUNTIF(B$5:B1092,B1092))</f>
        <v/>
      </c>
    </row>
    <row r="1093" spans="11:11" ht="15.75" customHeight="1">
      <c r="K1093" s="128" t="str">
        <f>IF(B1093="","",B1093&amp;COUNTIF(B$5:B1093,B1093))</f>
        <v/>
      </c>
    </row>
    <row r="1094" spans="11:11" ht="15.75" customHeight="1">
      <c r="K1094" s="128" t="str">
        <f>IF(B1094="","",B1094&amp;COUNTIF(B$5:B1094,B1094))</f>
        <v/>
      </c>
    </row>
    <row r="1095" spans="11:11" ht="15.75" customHeight="1">
      <c r="K1095" s="128" t="str">
        <f>IF(B1095="","",B1095&amp;COUNTIF(B$5:B1095,B1095))</f>
        <v/>
      </c>
    </row>
    <row r="1096" spans="11:11" ht="15.75" customHeight="1">
      <c r="K1096" s="128" t="str">
        <f>IF(B1096="","",B1096&amp;COUNTIF(B$5:B1096,B1096))</f>
        <v/>
      </c>
    </row>
    <row r="1097" spans="11:11" ht="15.75" customHeight="1">
      <c r="K1097" s="128" t="str">
        <f>IF(B1097="","",B1097&amp;COUNTIF(B$5:B1097,B1097))</f>
        <v/>
      </c>
    </row>
    <row r="1098" spans="11:11" ht="15.75" customHeight="1">
      <c r="K1098" s="128" t="str">
        <f>IF(B1098="","",B1098&amp;COUNTIF(B$5:B1098,B1098))</f>
        <v/>
      </c>
    </row>
    <row r="1099" spans="11:11" ht="15.75" customHeight="1">
      <c r="K1099" s="128" t="str">
        <f>IF(B1099="","",B1099&amp;COUNTIF(B$5:B1099,B1099))</f>
        <v/>
      </c>
    </row>
    <row r="1100" spans="11:11" ht="15.75" customHeight="1">
      <c r="K1100" s="128" t="str">
        <f>IF(B1100="","",B1100&amp;COUNTIF(B$5:B1100,B1100))</f>
        <v/>
      </c>
    </row>
    <row r="1101" spans="11:11" ht="15.75" customHeight="1">
      <c r="K1101" s="128" t="str">
        <f>IF(B1101="","",B1101&amp;COUNTIF(B$5:B1101,B1101))</f>
        <v/>
      </c>
    </row>
    <row r="1102" spans="11:11" ht="15.75" customHeight="1">
      <c r="K1102" s="128" t="str">
        <f>IF(B1102="","",B1102&amp;COUNTIF(B$5:B1102,B1102))</f>
        <v/>
      </c>
    </row>
    <row r="1103" spans="11:11" ht="15.75" customHeight="1">
      <c r="K1103" s="128" t="str">
        <f>IF(B1103="","",B1103&amp;COUNTIF(B$5:B1103,B1103))</f>
        <v/>
      </c>
    </row>
    <row r="1104" spans="11:11" ht="15.75" customHeight="1">
      <c r="K1104" s="128" t="str">
        <f>IF(B1104="","",B1104&amp;COUNTIF(B$5:B1104,B1104))</f>
        <v/>
      </c>
    </row>
    <row r="1105" spans="11:11" ht="15.75" customHeight="1">
      <c r="K1105" s="128" t="str">
        <f>IF(B1105="","",B1105&amp;COUNTIF(B$5:B1105,B1105))</f>
        <v/>
      </c>
    </row>
    <row r="1106" spans="11:11" ht="15.75" customHeight="1">
      <c r="K1106" s="128" t="str">
        <f>IF(B1106="","",B1106&amp;COUNTIF(B$5:B1106,B1106))</f>
        <v/>
      </c>
    </row>
    <row r="1107" spans="11:11" ht="15.75" customHeight="1">
      <c r="K1107" s="128" t="str">
        <f>IF(B1107="","",B1107&amp;COUNTIF(B$5:B1107,B1107))</f>
        <v/>
      </c>
    </row>
    <row r="1108" spans="11:11" ht="15.75" customHeight="1">
      <c r="K1108" s="128" t="str">
        <f>IF(B1108="","",B1108&amp;COUNTIF(B$5:B1108,B1108))</f>
        <v/>
      </c>
    </row>
    <row r="1109" spans="11:11" ht="15.75" customHeight="1">
      <c r="K1109" s="128" t="str">
        <f>IF(B1109="","",B1109&amp;COUNTIF(B$5:B1109,B1109))</f>
        <v/>
      </c>
    </row>
    <row r="1110" spans="11:11" ht="15.75" customHeight="1">
      <c r="K1110" s="128" t="str">
        <f>IF(B1110="","",B1110&amp;COUNTIF(B$5:B1110,B1110))</f>
        <v/>
      </c>
    </row>
    <row r="1111" spans="11:11" ht="15.75" customHeight="1">
      <c r="K1111" s="128" t="str">
        <f>IF(B1111="","",B1111&amp;COUNTIF(B$5:B1111,B1111))</f>
        <v/>
      </c>
    </row>
    <row r="1112" spans="11:11" ht="15.75" customHeight="1">
      <c r="K1112" s="128" t="str">
        <f>IF(B1112="","",B1112&amp;COUNTIF(B$5:B1112,B1112))</f>
        <v/>
      </c>
    </row>
    <row r="1113" spans="11:11" ht="15.75" customHeight="1">
      <c r="K1113" s="128" t="str">
        <f>IF(B1113="","",B1113&amp;COUNTIF(B$5:B1113,B1113))</f>
        <v/>
      </c>
    </row>
    <row r="1114" spans="11:11" ht="15.75" customHeight="1">
      <c r="K1114" s="128" t="str">
        <f>IF(B1114="","",B1114&amp;COUNTIF(B$5:B1114,B1114))</f>
        <v/>
      </c>
    </row>
    <row r="1115" spans="11:11" ht="15.75" customHeight="1">
      <c r="K1115" s="128" t="str">
        <f>IF(B1115="","",B1115&amp;COUNTIF(B$5:B1115,B1115))</f>
        <v/>
      </c>
    </row>
    <row r="1116" spans="11:11" ht="15.75" customHeight="1">
      <c r="K1116" s="128" t="str">
        <f>IF(B1116="","",B1116&amp;COUNTIF(B$5:B1116,B1116))</f>
        <v/>
      </c>
    </row>
    <row r="1117" spans="11:11" ht="15.75" customHeight="1">
      <c r="K1117" s="128" t="str">
        <f>IF(B1117="","",B1117&amp;COUNTIF(B$5:B1117,B1117))</f>
        <v/>
      </c>
    </row>
    <row r="1118" spans="11:11" ht="15.75" customHeight="1">
      <c r="K1118" s="128" t="str">
        <f>IF(B1118="","",B1118&amp;COUNTIF(B$5:B1118,B1118))</f>
        <v/>
      </c>
    </row>
    <row r="1119" spans="11:11" ht="15.75" customHeight="1">
      <c r="K1119" s="128" t="str">
        <f>IF(B1119="","",B1119&amp;COUNTIF(B$5:B1119,B1119))</f>
        <v/>
      </c>
    </row>
    <row r="1120" spans="11:11" ht="15.75" customHeight="1">
      <c r="K1120" s="128" t="str">
        <f>IF(B1120="","",B1120&amp;COUNTIF(B$5:B1120,B1120))</f>
        <v/>
      </c>
    </row>
    <row r="1121" spans="11:11" ht="15.75" customHeight="1">
      <c r="K1121" s="128" t="str">
        <f>IF(B1121="","",B1121&amp;COUNTIF(B$5:B1121,B1121))</f>
        <v/>
      </c>
    </row>
    <row r="1122" spans="11:11" ht="15.75" customHeight="1">
      <c r="K1122" s="128" t="str">
        <f>IF(B1122="","",B1122&amp;COUNTIF(B$5:B1122,B1122))</f>
        <v/>
      </c>
    </row>
    <row r="1123" spans="11:11" ht="15.75" customHeight="1">
      <c r="K1123" s="128" t="str">
        <f>IF(B1123="","",B1123&amp;COUNTIF(B$5:B1123,B1123))</f>
        <v/>
      </c>
    </row>
    <row r="1124" spans="11:11" ht="15.75" customHeight="1">
      <c r="K1124" s="128" t="str">
        <f>IF(B1124="","",B1124&amp;COUNTIF(B$5:B1124,B1124))</f>
        <v/>
      </c>
    </row>
    <row r="1125" spans="11:11" ht="15.75" customHeight="1">
      <c r="K1125" s="128" t="str">
        <f>IF(B1125="","",B1125&amp;COUNTIF(B$5:B1125,B1125))</f>
        <v/>
      </c>
    </row>
    <row r="1126" spans="11:11" ht="15.75" customHeight="1">
      <c r="K1126" s="128" t="str">
        <f>IF(B1126="","",B1126&amp;COUNTIF(B$5:B1126,B1126))</f>
        <v/>
      </c>
    </row>
    <row r="1127" spans="11:11" ht="15.75" customHeight="1">
      <c r="K1127" s="128" t="str">
        <f>IF(B1127="","",B1127&amp;COUNTIF(B$5:B1127,B1127))</f>
        <v/>
      </c>
    </row>
    <row r="1128" spans="11:11" ht="15.75" customHeight="1">
      <c r="K1128" s="128" t="str">
        <f>IF(B1128="","",B1128&amp;COUNTIF(B$5:B1128,B1128))</f>
        <v/>
      </c>
    </row>
    <row r="1129" spans="11:11" ht="15.75" customHeight="1">
      <c r="K1129" s="128" t="str">
        <f>IF(B1129="","",B1129&amp;COUNTIF(B$5:B1129,B1129))</f>
        <v/>
      </c>
    </row>
    <row r="1130" spans="11:11" ht="15.75" customHeight="1">
      <c r="K1130" s="128" t="str">
        <f>IF(B1130="","",B1130&amp;COUNTIF(B$5:B1130,B1130))</f>
        <v/>
      </c>
    </row>
    <row r="1131" spans="11:11" ht="15.75" customHeight="1">
      <c r="K1131" s="128" t="str">
        <f>IF(B1131="","",B1131&amp;COUNTIF(B$5:B1131,B1131))</f>
        <v/>
      </c>
    </row>
    <row r="1132" spans="11:11" ht="15.75" customHeight="1">
      <c r="K1132" s="128" t="str">
        <f>IF(B1132="","",B1132&amp;COUNTIF(B$5:B1132,B1132))</f>
        <v/>
      </c>
    </row>
    <row r="1133" spans="11:11" ht="15.75" customHeight="1">
      <c r="K1133" s="128" t="str">
        <f>IF(B1133="","",B1133&amp;COUNTIF(B$5:B1133,B1133))</f>
        <v/>
      </c>
    </row>
    <row r="1134" spans="11:11" ht="15.75" customHeight="1">
      <c r="K1134" s="128" t="str">
        <f>IF(B1134="","",B1134&amp;COUNTIF(B$5:B1134,B1134))</f>
        <v/>
      </c>
    </row>
    <row r="1135" spans="11:11" ht="15.75" customHeight="1">
      <c r="K1135" s="128" t="str">
        <f>IF(B1135="","",B1135&amp;COUNTIF(B$5:B1135,B1135))</f>
        <v/>
      </c>
    </row>
    <row r="1136" spans="11:11" ht="15.75" customHeight="1">
      <c r="K1136" s="128" t="str">
        <f>IF(B1136="","",B1136&amp;COUNTIF(B$5:B1136,B1136))</f>
        <v/>
      </c>
    </row>
    <row r="1137" spans="11:11" ht="15.75" customHeight="1">
      <c r="K1137" s="128" t="str">
        <f>IF(B1137="","",B1137&amp;COUNTIF(B$5:B1137,B1137))</f>
        <v/>
      </c>
    </row>
    <row r="1138" spans="11:11" ht="15.75" customHeight="1">
      <c r="K1138" s="128" t="str">
        <f>IF(B1138="","",B1138&amp;COUNTIF(B$5:B1138,B1138))</f>
        <v/>
      </c>
    </row>
    <row r="1139" spans="11:11" ht="15.75" customHeight="1">
      <c r="K1139" s="128" t="str">
        <f>IF(B1139="","",B1139&amp;COUNTIF(B$5:B1139,B1139))</f>
        <v/>
      </c>
    </row>
    <row r="1140" spans="11:11" ht="15.75" customHeight="1">
      <c r="K1140" s="128" t="str">
        <f>IF(B1140="","",B1140&amp;COUNTIF(B$5:B1140,B1140))</f>
        <v/>
      </c>
    </row>
    <row r="1141" spans="11:11" ht="15.75" customHeight="1">
      <c r="K1141" s="128" t="str">
        <f>IF(B1141="","",B1141&amp;COUNTIF(B$5:B1141,B1141))</f>
        <v/>
      </c>
    </row>
    <row r="1142" spans="11:11" ht="15.75" customHeight="1">
      <c r="K1142" s="128" t="str">
        <f>IF(B1142="","",B1142&amp;COUNTIF(B$5:B1142,B1142))</f>
        <v/>
      </c>
    </row>
    <row r="1143" spans="11:11" ht="15.75" customHeight="1">
      <c r="K1143" s="128" t="str">
        <f>IF(B1143="","",B1143&amp;COUNTIF(B$5:B1143,B1143))</f>
        <v/>
      </c>
    </row>
    <row r="1144" spans="11:11" ht="15.75" customHeight="1">
      <c r="K1144" s="128" t="str">
        <f>IF(B1144="","",B1144&amp;COUNTIF(B$5:B1144,B1144))</f>
        <v/>
      </c>
    </row>
    <row r="1145" spans="11:11" ht="15.75" customHeight="1">
      <c r="K1145" s="128" t="str">
        <f>IF(B1145="","",B1145&amp;COUNTIF(B$5:B1145,B1145))</f>
        <v/>
      </c>
    </row>
    <row r="1146" spans="11:11" ht="15.75" customHeight="1">
      <c r="K1146" s="128" t="str">
        <f>IF(B1146="","",B1146&amp;COUNTIF(B$5:B1146,B1146))</f>
        <v/>
      </c>
    </row>
    <row r="1147" spans="11:11" ht="15.75" customHeight="1">
      <c r="K1147" s="128" t="str">
        <f>IF(B1147="","",B1147&amp;COUNTIF(B$5:B1147,B1147))</f>
        <v/>
      </c>
    </row>
    <row r="1148" spans="11:11" ht="15.75" customHeight="1">
      <c r="K1148" s="128" t="str">
        <f>IF(B1148="","",B1148&amp;COUNTIF(B$5:B1148,B1148))</f>
        <v/>
      </c>
    </row>
    <row r="1149" spans="11:11" ht="15.75" customHeight="1">
      <c r="K1149" s="128" t="str">
        <f>IF(B1149="","",B1149&amp;COUNTIF(B$5:B1149,B1149))</f>
        <v/>
      </c>
    </row>
    <row r="1150" spans="11:11" ht="15.75" customHeight="1">
      <c r="K1150" s="128" t="str">
        <f>IF(B1150="","",B1150&amp;COUNTIF(B$5:B1150,B1150))</f>
        <v/>
      </c>
    </row>
    <row r="1151" spans="11:11" ht="15.75" customHeight="1">
      <c r="K1151" s="128" t="str">
        <f>IF(B1151="","",B1151&amp;COUNTIF(B$5:B1151,B1151))</f>
        <v/>
      </c>
    </row>
    <row r="1152" spans="11:11" ht="15.75" customHeight="1">
      <c r="K1152" s="128" t="str">
        <f>IF(B1152="","",B1152&amp;COUNTIF(B$5:B1152,B1152))</f>
        <v/>
      </c>
    </row>
    <row r="1153" spans="11:11" ht="15.75" customHeight="1">
      <c r="K1153" s="128" t="str">
        <f>IF(B1153="","",B1153&amp;COUNTIF(B$5:B1153,B1153))</f>
        <v/>
      </c>
    </row>
    <row r="1154" spans="11:11" ht="15.75" customHeight="1">
      <c r="K1154" s="128" t="str">
        <f>IF(B1154="","",B1154&amp;COUNTIF(B$5:B1154,B1154))</f>
        <v/>
      </c>
    </row>
    <row r="1155" spans="11:11" ht="15.75" customHeight="1">
      <c r="K1155" s="128" t="str">
        <f>IF(B1155="","",B1155&amp;COUNTIF(B$5:B1155,B1155))</f>
        <v/>
      </c>
    </row>
    <row r="1156" spans="11:11" ht="15.75" customHeight="1">
      <c r="K1156" s="128" t="str">
        <f>IF(B1156="","",B1156&amp;COUNTIF(B$5:B1156,B1156))</f>
        <v/>
      </c>
    </row>
    <row r="1157" spans="11:11" ht="15.75" customHeight="1">
      <c r="K1157" s="128" t="str">
        <f>IF(B1157="","",B1157&amp;COUNTIF(B$5:B1157,B1157))</f>
        <v/>
      </c>
    </row>
    <row r="1158" spans="11:11" ht="15.75" customHeight="1">
      <c r="K1158" s="128" t="str">
        <f>IF(B1158="","",B1158&amp;COUNTIF(B$5:B1158,B1158))</f>
        <v/>
      </c>
    </row>
    <row r="1159" spans="11:11" ht="15.75" customHeight="1">
      <c r="K1159" s="128" t="str">
        <f>IF(B1159="","",B1159&amp;COUNTIF(B$5:B1159,B1159))</f>
        <v/>
      </c>
    </row>
    <row r="1160" spans="11:11" ht="15.75" customHeight="1">
      <c r="K1160" s="128" t="str">
        <f>IF(B1160="","",B1160&amp;COUNTIF(B$5:B1160,B1160))</f>
        <v/>
      </c>
    </row>
    <row r="1161" spans="11:11" ht="15.75" customHeight="1">
      <c r="K1161" s="128" t="str">
        <f>IF(B1161="","",B1161&amp;COUNTIF(B$5:B1161,B1161))</f>
        <v/>
      </c>
    </row>
    <row r="1162" spans="11:11" ht="15.75" customHeight="1">
      <c r="K1162" s="128" t="str">
        <f>IF(B1162="","",B1162&amp;COUNTIF(B$5:B1162,B1162))</f>
        <v/>
      </c>
    </row>
    <row r="1163" spans="11:11" ht="15.75" customHeight="1">
      <c r="K1163" s="128" t="str">
        <f>IF(B1163="","",B1163&amp;COUNTIF(B$5:B1163,B1163))</f>
        <v/>
      </c>
    </row>
    <row r="1164" spans="11:11" ht="15.75" customHeight="1">
      <c r="K1164" s="128" t="str">
        <f>IF(B1164="","",B1164&amp;COUNTIF(B$5:B1164,B1164))</f>
        <v/>
      </c>
    </row>
    <row r="1165" spans="11:11" ht="15.75" customHeight="1">
      <c r="K1165" s="128" t="str">
        <f>IF(B1165="","",B1165&amp;COUNTIF(B$5:B1165,B1165))</f>
        <v/>
      </c>
    </row>
    <row r="1166" spans="11:11" ht="15.75" customHeight="1">
      <c r="K1166" s="128" t="str">
        <f>IF(B1166="","",B1166&amp;COUNTIF(B$5:B1166,B1166))</f>
        <v/>
      </c>
    </row>
    <row r="1167" spans="11:11" ht="15.75" customHeight="1">
      <c r="K1167" s="128" t="str">
        <f>IF(B1167="","",B1167&amp;COUNTIF(B$5:B1167,B1167))</f>
        <v/>
      </c>
    </row>
    <row r="1168" spans="11:11" ht="15.75" customHeight="1">
      <c r="K1168" s="128" t="str">
        <f>IF(B1168="","",B1168&amp;COUNTIF(B$5:B1168,B1168))</f>
        <v/>
      </c>
    </row>
    <row r="1169" spans="11:11" ht="15.75" customHeight="1">
      <c r="K1169" s="128" t="str">
        <f>IF(B1169="","",B1169&amp;COUNTIF(B$5:B1169,B1169))</f>
        <v/>
      </c>
    </row>
    <row r="1170" spans="11:11" ht="15.75" customHeight="1">
      <c r="K1170" s="128" t="str">
        <f>IF(B1170="","",B1170&amp;COUNTIF(B$5:B1170,B1170))</f>
        <v/>
      </c>
    </row>
    <row r="1171" spans="11:11" ht="15.75" customHeight="1">
      <c r="K1171" s="128" t="str">
        <f>IF(B1171="","",B1171&amp;COUNTIF(B$5:B1171,B1171))</f>
        <v/>
      </c>
    </row>
    <row r="1172" spans="11:11" ht="15.75" customHeight="1">
      <c r="K1172" s="128" t="str">
        <f>IF(B1172="","",B1172&amp;COUNTIF(B$5:B1172,B1172))</f>
        <v/>
      </c>
    </row>
    <row r="1173" spans="11:11" ht="15.75" customHeight="1">
      <c r="K1173" s="128" t="str">
        <f>IF(B1173="","",B1173&amp;COUNTIF(B$5:B1173,B1173))</f>
        <v/>
      </c>
    </row>
    <row r="1174" spans="11:11" ht="15.75" customHeight="1">
      <c r="K1174" s="128" t="str">
        <f>IF(B1174="","",B1174&amp;COUNTIF(B$5:B1174,B1174))</f>
        <v/>
      </c>
    </row>
    <row r="1175" spans="11:11" ht="15.75" customHeight="1">
      <c r="K1175" s="128" t="str">
        <f>IF(B1175="","",B1175&amp;COUNTIF(B$5:B1175,B1175))</f>
        <v/>
      </c>
    </row>
    <row r="1176" spans="11:11" ht="15.75" customHeight="1">
      <c r="K1176" s="128" t="str">
        <f>IF(B1176="","",B1176&amp;COUNTIF(B$5:B1176,B1176))</f>
        <v/>
      </c>
    </row>
    <row r="1177" spans="11:11" ht="15.75" customHeight="1">
      <c r="K1177" s="128" t="str">
        <f>IF(B1177="","",B1177&amp;COUNTIF(B$5:B1177,B1177))</f>
        <v/>
      </c>
    </row>
    <row r="1178" spans="11:11" ht="15.75" customHeight="1">
      <c r="K1178" s="128" t="str">
        <f>IF(B1178="","",B1178&amp;COUNTIF(B$5:B1178,B1178))</f>
        <v/>
      </c>
    </row>
    <row r="1179" spans="11:11" ht="15.75" customHeight="1">
      <c r="K1179" s="128" t="str">
        <f>IF(B1179="","",B1179&amp;COUNTIF(B$5:B1179,B1179))</f>
        <v/>
      </c>
    </row>
    <row r="1180" spans="11:11" ht="15.75" customHeight="1">
      <c r="K1180" s="128" t="str">
        <f>IF(B1180="","",B1180&amp;COUNTIF(B$5:B1180,B1180))</f>
        <v/>
      </c>
    </row>
    <row r="1181" spans="11:11" ht="15.75" customHeight="1">
      <c r="K1181" s="128" t="str">
        <f>IF(B1181="","",B1181&amp;COUNTIF(B$5:B1181,B1181))</f>
        <v/>
      </c>
    </row>
    <row r="1182" spans="11:11" ht="15.75" customHeight="1">
      <c r="K1182" s="128" t="str">
        <f>IF(B1182="","",B1182&amp;COUNTIF(B$5:B1182,B1182))</f>
        <v/>
      </c>
    </row>
    <row r="1183" spans="11:11" ht="15.75" customHeight="1">
      <c r="K1183" s="128" t="str">
        <f>IF(B1183="","",B1183&amp;COUNTIF(B$5:B1183,B1183))</f>
        <v/>
      </c>
    </row>
    <row r="1184" spans="11:11" ht="15.75" customHeight="1">
      <c r="K1184" s="128" t="str">
        <f>IF(B1184="","",B1184&amp;COUNTIF(B$5:B1184,B1184))</f>
        <v/>
      </c>
    </row>
    <row r="1185" spans="11:11" ht="15.75" customHeight="1">
      <c r="K1185" s="128" t="str">
        <f>IF(B1185="","",B1185&amp;COUNTIF(B$5:B1185,B1185))</f>
        <v/>
      </c>
    </row>
    <row r="1186" spans="11:11" ht="15.75" customHeight="1">
      <c r="K1186" s="128" t="str">
        <f>IF(B1186="","",B1186&amp;COUNTIF(B$5:B1186,B1186))</f>
        <v/>
      </c>
    </row>
    <row r="1187" spans="11:11" ht="15.75" customHeight="1">
      <c r="K1187" s="128" t="str">
        <f>IF(B1187="","",B1187&amp;COUNTIF(B$5:B1187,B1187))</f>
        <v/>
      </c>
    </row>
    <row r="1188" spans="11:11" ht="15.75" customHeight="1">
      <c r="K1188" s="128" t="str">
        <f>IF(B1188="","",B1188&amp;COUNTIF(B$5:B1188,B1188))</f>
        <v/>
      </c>
    </row>
    <row r="1189" spans="11:11" ht="15.75" customHeight="1">
      <c r="K1189" s="128" t="str">
        <f>IF(B1189="","",B1189&amp;COUNTIF(B$5:B1189,B1189))</f>
        <v/>
      </c>
    </row>
    <row r="1190" spans="11:11" ht="15.75" customHeight="1">
      <c r="K1190" s="128" t="str">
        <f>IF(B1190="","",B1190&amp;COUNTIF(B$5:B1190,B1190))</f>
        <v/>
      </c>
    </row>
    <row r="1191" spans="11:11" ht="15.75" customHeight="1">
      <c r="K1191" s="128" t="str">
        <f>IF(B1191="","",B1191&amp;COUNTIF(B$5:B1191,B1191))</f>
        <v/>
      </c>
    </row>
    <row r="1192" spans="11:11" ht="15.75" customHeight="1">
      <c r="K1192" s="128" t="str">
        <f>IF(B1192="","",B1192&amp;COUNTIF(B$5:B1192,B1192))</f>
        <v/>
      </c>
    </row>
    <row r="1193" spans="11:11" ht="15.75" customHeight="1">
      <c r="K1193" s="128" t="str">
        <f>IF(B1193="","",B1193&amp;COUNTIF(B$5:B1193,B1193))</f>
        <v/>
      </c>
    </row>
    <row r="1194" spans="11:11" ht="15.75" customHeight="1">
      <c r="K1194" s="128" t="str">
        <f>IF(B1194="","",B1194&amp;COUNTIF(B$5:B1194,B1194))</f>
        <v/>
      </c>
    </row>
    <row r="1195" spans="11:11" ht="15.75" customHeight="1">
      <c r="K1195" s="128" t="str">
        <f>IF(B1195="","",B1195&amp;COUNTIF(B$5:B1195,B1195))</f>
        <v/>
      </c>
    </row>
    <row r="1196" spans="11:11" ht="15.75" customHeight="1">
      <c r="K1196" s="128" t="str">
        <f>IF(B1196="","",B1196&amp;COUNTIF(B$5:B1196,B1196))</f>
        <v/>
      </c>
    </row>
    <row r="1197" spans="11:11" ht="15.75" customHeight="1">
      <c r="K1197" s="128" t="str">
        <f>IF(B1197="","",B1197&amp;COUNTIF(B$5:B1197,B1197))</f>
        <v/>
      </c>
    </row>
    <row r="1198" spans="11:11" ht="15.75" customHeight="1">
      <c r="K1198" s="128" t="str">
        <f>IF(B1198="","",B1198&amp;COUNTIF(B$5:B1198,B1198))</f>
        <v/>
      </c>
    </row>
    <row r="1199" spans="11:11" ht="15.75" customHeight="1">
      <c r="K1199" s="128" t="str">
        <f>IF(B1199="","",B1199&amp;COUNTIF(B$5:B1199,B1199))</f>
        <v/>
      </c>
    </row>
    <row r="1200" spans="11:11" ht="15.75" customHeight="1">
      <c r="K1200" s="128" t="str">
        <f>IF(B1200="","",B1200&amp;COUNTIF(B$5:B1200,B1200))</f>
        <v/>
      </c>
    </row>
    <row r="1201" spans="11:11" ht="15.75" customHeight="1">
      <c r="K1201" s="128" t="str">
        <f>IF(B1201="","",B1201&amp;COUNTIF(B$5:B1201,B1201))</f>
        <v/>
      </c>
    </row>
    <row r="1202" spans="11:11" ht="15.75" customHeight="1">
      <c r="K1202" s="128" t="str">
        <f>IF(B1202="","",B1202&amp;COUNTIF(B$5:B1202,B1202))</f>
        <v/>
      </c>
    </row>
    <row r="1203" spans="11:11" ht="15.75" customHeight="1">
      <c r="K1203" s="128" t="str">
        <f>IF(B1203="","",B1203&amp;COUNTIF(B$5:B1203,B1203))</f>
        <v/>
      </c>
    </row>
    <row r="1204" spans="11:11" ht="15.75" customHeight="1">
      <c r="K1204" s="128" t="str">
        <f>IF(B1204="","",B1204&amp;COUNTIF(B$5:B1204,B1204))</f>
        <v/>
      </c>
    </row>
    <row r="1205" spans="11:11" ht="15.75" customHeight="1">
      <c r="K1205" s="128" t="str">
        <f>IF(B1205="","",B1205&amp;COUNTIF(B$5:B1205,B1205))</f>
        <v/>
      </c>
    </row>
    <row r="1206" spans="11:11" ht="15.75" customHeight="1">
      <c r="K1206" s="128" t="str">
        <f>IF(B1206="","",B1206&amp;COUNTIF(B$5:B1206,B1206))</f>
        <v/>
      </c>
    </row>
    <row r="1207" spans="11:11" ht="15.75" customHeight="1">
      <c r="K1207" s="128" t="str">
        <f>IF(B1207="","",B1207&amp;COUNTIF(B$5:B1207,B1207))</f>
        <v/>
      </c>
    </row>
    <row r="1208" spans="11:11" ht="15.75" customHeight="1">
      <c r="K1208" s="128" t="str">
        <f>IF(B1208="","",B1208&amp;COUNTIF(B$5:B1208,B1208))</f>
        <v/>
      </c>
    </row>
    <row r="1209" spans="11:11" ht="15.75" customHeight="1">
      <c r="K1209" s="128" t="str">
        <f>IF(B1209="","",B1209&amp;COUNTIF(B$5:B1209,B1209))</f>
        <v/>
      </c>
    </row>
    <row r="1210" spans="11:11" ht="15.75" customHeight="1">
      <c r="K1210" s="128" t="str">
        <f>IF(B1210="","",B1210&amp;COUNTIF(B$5:B1210,B1210))</f>
        <v/>
      </c>
    </row>
    <row r="1211" spans="11:11" ht="15.75" customHeight="1">
      <c r="K1211" s="128" t="str">
        <f>IF(B1211="","",B1211&amp;COUNTIF(B$5:B1211,B1211))</f>
        <v/>
      </c>
    </row>
    <row r="1212" spans="11:11" ht="15.75" customHeight="1">
      <c r="K1212" s="128" t="str">
        <f>IF(B1212="","",B1212&amp;COUNTIF(B$5:B1212,B1212))</f>
        <v/>
      </c>
    </row>
    <row r="1213" spans="11:11" ht="15.75" customHeight="1">
      <c r="K1213" s="128" t="str">
        <f>IF(B1213="","",B1213&amp;COUNTIF(B$5:B1213,B1213))</f>
        <v/>
      </c>
    </row>
    <row r="1214" spans="11:11" ht="15.75" customHeight="1">
      <c r="K1214" s="128" t="str">
        <f>IF(B1214="","",B1214&amp;COUNTIF(B$5:B1214,B1214))</f>
        <v/>
      </c>
    </row>
    <row r="1215" spans="11:11" ht="15.75" customHeight="1">
      <c r="K1215" s="128" t="str">
        <f>IF(B1215="","",B1215&amp;COUNTIF(B$5:B1215,B1215))</f>
        <v/>
      </c>
    </row>
    <row r="1216" spans="11:11" ht="15.75" customHeight="1">
      <c r="K1216" s="128" t="str">
        <f>IF(B1216="","",B1216&amp;COUNTIF(B$5:B1216,B1216))</f>
        <v/>
      </c>
    </row>
    <row r="1217" spans="11:11" ht="15.75" customHeight="1">
      <c r="K1217" s="128" t="str">
        <f>IF(B1217="","",B1217&amp;COUNTIF(B$5:B1217,B1217))</f>
        <v/>
      </c>
    </row>
    <row r="1218" spans="11:11" ht="15.75" customHeight="1">
      <c r="K1218" s="128" t="str">
        <f>IF(B1218="","",B1218&amp;COUNTIF(B$5:B1218,B1218))</f>
        <v/>
      </c>
    </row>
    <row r="1219" spans="11:11" ht="15.75" customHeight="1">
      <c r="K1219" s="128" t="str">
        <f>IF(B1219="","",B1219&amp;COUNTIF(B$5:B1219,B1219))</f>
        <v/>
      </c>
    </row>
    <row r="1220" spans="11:11" ht="15.75" customHeight="1">
      <c r="K1220" s="128" t="str">
        <f>IF(B1220="","",B1220&amp;COUNTIF(B$5:B1220,B1220))</f>
        <v/>
      </c>
    </row>
    <row r="1221" spans="11:11" ht="15.75" customHeight="1">
      <c r="K1221" s="128" t="str">
        <f>IF(B1221="","",B1221&amp;COUNTIF(B$5:B1221,B1221))</f>
        <v/>
      </c>
    </row>
    <row r="1222" spans="11:11" ht="15.75" customHeight="1">
      <c r="K1222" s="128" t="str">
        <f>IF(B1222="","",B1222&amp;COUNTIF(B$5:B1222,B1222))</f>
        <v/>
      </c>
    </row>
    <row r="1223" spans="11:11" ht="15.75" customHeight="1">
      <c r="K1223" s="128" t="str">
        <f>IF(B1223="","",B1223&amp;COUNTIF(B$5:B1223,B1223))</f>
        <v/>
      </c>
    </row>
    <row r="1224" spans="11:11" ht="15.75" customHeight="1">
      <c r="K1224" s="128" t="str">
        <f>IF(B1224="","",B1224&amp;COUNTIF(B$5:B1224,B1224))</f>
        <v/>
      </c>
    </row>
    <row r="1225" spans="11:11" ht="15.75" customHeight="1">
      <c r="K1225" s="128" t="str">
        <f>IF(B1225="","",B1225&amp;COUNTIF(B$5:B1225,B1225))</f>
        <v/>
      </c>
    </row>
    <row r="1226" spans="11:11" ht="15.75" customHeight="1">
      <c r="K1226" s="128" t="str">
        <f>IF(B1226="","",B1226&amp;COUNTIF(B$5:B1226,B1226))</f>
        <v/>
      </c>
    </row>
    <row r="1227" spans="11:11" ht="15.75" customHeight="1">
      <c r="K1227" s="128" t="str">
        <f>IF(B1227="","",B1227&amp;COUNTIF(B$5:B1227,B1227))</f>
        <v/>
      </c>
    </row>
    <row r="1228" spans="11:11" ht="15.75" customHeight="1">
      <c r="K1228" s="128" t="str">
        <f>IF(B1228="","",B1228&amp;COUNTIF(B$5:B1228,B1228))</f>
        <v/>
      </c>
    </row>
    <row r="1229" spans="11:11" ht="15.75" customHeight="1">
      <c r="K1229" s="128" t="str">
        <f>IF(B1229="","",B1229&amp;COUNTIF(B$5:B1229,B1229))</f>
        <v/>
      </c>
    </row>
    <row r="1230" spans="11:11" ht="15.75" customHeight="1">
      <c r="K1230" s="128" t="str">
        <f>IF(B1230="","",B1230&amp;COUNTIF(B$5:B1230,B1230))</f>
        <v/>
      </c>
    </row>
    <row r="1231" spans="11:11" ht="15.75" customHeight="1">
      <c r="K1231" s="128" t="str">
        <f>IF(B1231="","",B1231&amp;COUNTIF(B$5:B1231,B1231))</f>
        <v/>
      </c>
    </row>
    <row r="1232" spans="11:11" ht="15.75" customHeight="1">
      <c r="K1232" s="128" t="str">
        <f>IF(B1232="","",B1232&amp;COUNTIF(B$5:B1232,B1232))</f>
        <v/>
      </c>
    </row>
    <row r="1233" spans="11:11" ht="15.75" customHeight="1">
      <c r="K1233" s="128" t="str">
        <f>IF(B1233="","",B1233&amp;COUNTIF(B$5:B1233,B1233))</f>
        <v/>
      </c>
    </row>
    <row r="1234" spans="11:11" ht="15.75" customHeight="1">
      <c r="K1234" s="128" t="str">
        <f>IF(B1234="","",B1234&amp;COUNTIF(B$5:B1234,B1234))</f>
        <v/>
      </c>
    </row>
    <row r="1235" spans="11:11" ht="15.75" customHeight="1">
      <c r="K1235" s="128" t="str">
        <f>IF(B1235="","",B1235&amp;COUNTIF(B$5:B1235,B1235))</f>
        <v/>
      </c>
    </row>
    <row r="1236" spans="11:11" ht="15.75" customHeight="1">
      <c r="K1236" s="128" t="str">
        <f>IF(B1236="","",B1236&amp;COUNTIF(B$5:B1236,B1236))</f>
        <v/>
      </c>
    </row>
    <row r="1237" spans="11:11" ht="15.75" customHeight="1">
      <c r="K1237" s="128" t="str">
        <f>IF(B1237="","",B1237&amp;COUNTIF(B$5:B1237,B1237))</f>
        <v/>
      </c>
    </row>
    <row r="1238" spans="11:11" ht="15.75" customHeight="1">
      <c r="K1238" s="128" t="str">
        <f>IF(B1238="","",B1238&amp;COUNTIF(B$5:B1238,B1238))</f>
        <v/>
      </c>
    </row>
    <row r="1239" spans="11:11" ht="15.75" customHeight="1">
      <c r="K1239" s="128" t="str">
        <f>IF(B1239="","",B1239&amp;COUNTIF(B$5:B1239,B1239))</f>
        <v/>
      </c>
    </row>
    <row r="1240" spans="11:11" ht="15.75" customHeight="1">
      <c r="K1240" s="128" t="str">
        <f>IF(B1240="","",B1240&amp;COUNTIF(B$5:B1240,B1240))</f>
        <v/>
      </c>
    </row>
    <row r="1241" spans="11:11" ht="15.75" customHeight="1">
      <c r="K1241" s="128" t="str">
        <f>IF(B1241="","",B1241&amp;COUNTIF(B$5:B1241,B1241))</f>
        <v/>
      </c>
    </row>
    <row r="1242" spans="11:11" ht="15.75" customHeight="1">
      <c r="K1242" s="128" t="str">
        <f>IF(B1242="","",B1242&amp;COUNTIF(B$5:B1242,B1242))</f>
        <v/>
      </c>
    </row>
    <row r="1243" spans="11:11" ht="15.75" customHeight="1">
      <c r="K1243" s="128" t="str">
        <f>IF(B1243="","",B1243&amp;COUNTIF(B$5:B1243,B1243))</f>
        <v/>
      </c>
    </row>
    <row r="1244" spans="11:11" ht="15.75" customHeight="1">
      <c r="K1244" s="128" t="str">
        <f>IF(B1244="","",B1244&amp;COUNTIF(B$5:B1244,B1244))</f>
        <v/>
      </c>
    </row>
    <row r="1245" spans="11:11" ht="15.75" customHeight="1">
      <c r="K1245" s="128" t="str">
        <f>IF(B1245="","",B1245&amp;COUNTIF(B$5:B1245,B1245))</f>
        <v/>
      </c>
    </row>
    <row r="1246" spans="11:11" ht="15.75" customHeight="1">
      <c r="K1246" s="128" t="str">
        <f>IF(B1246="","",B1246&amp;COUNTIF(B$5:B1246,B1246))</f>
        <v/>
      </c>
    </row>
    <row r="1247" spans="11:11" ht="15.75" customHeight="1">
      <c r="K1247" s="128" t="str">
        <f>IF(B1247="","",B1247&amp;COUNTIF(B$5:B1247,B1247))</f>
        <v/>
      </c>
    </row>
    <row r="1248" spans="11:11" ht="15.75" customHeight="1">
      <c r="K1248" s="128" t="str">
        <f>IF(B1248="","",B1248&amp;COUNTIF(B$5:B1248,B1248))</f>
        <v/>
      </c>
    </row>
    <row r="1249" spans="11:11" ht="15.75" customHeight="1">
      <c r="K1249" s="128" t="str">
        <f>IF(B1249="","",B1249&amp;COUNTIF(B$5:B1249,B1249))</f>
        <v/>
      </c>
    </row>
    <row r="1250" spans="11:11" ht="15.75" customHeight="1">
      <c r="K1250" s="128" t="str">
        <f>IF(B1250="","",B1250&amp;COUNTIF(B$5:B1250,B1250))</f>
        <v/>
      </c>
    </row>
    <row r="1251" spans="11:11" ht="15.75" customHeight="1">
      <c r="K1251" s="128" t="str">
        <f>IF(B1251="","",B1251&amp;COUNTIF(B$5:B1251,B1251))</f>
        <v/>
      </c>
    </row>
    <row r="1252" spans="11:11" ht="15.75" customHeight="1">
      <c r="K1252" s="128" t="str">
        <f>IF(B1252="","",B1252&amp;COUNTIF(B$5:B1252,B1252))</f>
        <v/>
      </c>
    </row>
    <row r="1253" spans="11:11" ht="15.75" customHeight="1">
      <c r="K1253" s="128" t="str">
        <f>IF(B1253="","",B1253&amp;COUNTIF(B$5:B1253,B1253))</f>
        <v/>
      </c>
    </row>
    <row r="1254" spans="11:11" ht="15.75" customHeight="1">
      <c r="K1254" s="128" t="str">
        <f>IF(B1254="","",B1254&amp;COUNTIF(B$5:B1254,B1254))</f>
        <v/>
      </c>
    </row>
    <row r="1255" spans="11:11" ht="15.75" customHeight="1">
      <c r="K1255" s="128" t="str">
        <f>IF(B1255="","",B1255&amp;COUNTIF(B$5:B1255,B1255))</f>
        <v/>
      </c>
    </row>
    <row r="1256" spans="11:11" ht="15.75" customHeight="1">
      <c r="K1256" s="128" t="str">
        <f>IF(B1256="","",B1256&amp;COUNTIF(B$5:B1256,B1256))</f>
        <v/>
      </c>
    </row>
    <row r="1257" spans="11:11" ht="15.75" customHeight="1">
      <c r="K1257" s="128" t="str">
        <f>IF(B1257="","",B1257&amp;COUNTIF(B$5:B1257,B1257))</f>
        <v/>
      </c>
    </row>
    <row r="1258" spans="11:11" ht="15.75" customHeight="1">
      <c r="K1258" s="128" t="str">
        <f>IF(B1258="","",B1258&amp;COUNTIF(B$5:B1258,B1258))</f>
        <v/>
      </c>
    </row>
    <row r="1259" spans="11:11" ht="15.75" customHeight="1">
      <c r="K1259" s="128" t="str">
        <f>IF(B1259="","",B1259&amp;COUNTIF(B$5:B1259,B1259))</f>
        <v/>
      </c>
    </row>
    <row r="1260" spans="11:11" ht="15.75" customHeight="1">
      <c r="K1260" s="128" t="str">
        <f>IF(B1260="","",B1260&amp;COUNTIF(B$5:B1260,B1260))</f>
        <v/>
      </c>
    </row>
    <row r="1261" spans="11:11" ht="15.75" customHeight="1">
      <c r="K1261" s="128" t="str">
        <f>IF(B1261="","",B1261&amp;COUNTIF(B$5:B1261,B1261))</f>
        <v/>
      </c>
    </row>
    <row r="1262" spans="11:11" ht="15.75" customHeight="1">
      <c r="K1262" s="128" t="str">
        <f>IF(B1262="","",B1262&amp;COUNTIF(B$5:B1262,B1262))</f>
        <v/>
      </c>
    </row>
    <row r="1263" spans="11:11" ht="15.75" customHeight="1">
      <c r="K1263" s="128" t="str">
        <f>IF(B1263="","",B1263&amp;COUNTIF(B$5:B1263,B1263))</f>
        <v/>
      </c>
    </row>
    <row r="1264" spans="11:11" ht="15.75" customHeight="1">
      <c r="K1264" s="128" t="str">
        <f>IF(B1264="","",B1264&amp;COUNTIF(B$5:B1264,B1264))</f>
        <v/>
      </c>
    </row>
    <row r="1265" spans="11:11" ht="15.75" customHeight="1">
      <c r="K1265" s="128" t="str">
        <f>IF(B1265="","",B1265&amp;COUNTIF(B$5:B1265,B1265))</f>
        <v/>
      </c>
    </row>
    <row r="1266" spans="11:11" ht="15.75" customHeight="1">
      <c r="K1266" s="128" t="str">
        <f>IF(B1266="","",B1266&amp;COUNTIF(B$5:B1266,B1266))</f>
        <v/>
      </c>
    </row>
    <row r="1267" spans="11:11" ht="15.75" customHeight="1">
      <c r="K1267" s="128" t="str">
        <f>IF(B1267="","",B1267&amp;COUNTIF(B$5:B1267,B1267))</f>
        <v/>
      </c>
    </row>
    <row r="1268" spans="11:11" ht="15.75" customHeight="1">
      <c r="K1268" s="128" t="str">
        <f>IF(B1268="","",B1268&amp;COUNTIF(B$5:B1268,B1268))</f>
        <v/>
      </c>
    </row>
    <row r="1269" spans="11:11" ht="15.75" customHeight="1">
      <c r="K1269" s="128" t="str">
        <f>IF(B1269="","",B1269&amp;COUNTIF(B$5:B1269,B1269))</f>
        <v/>
      </c>
    </row>
    <row r="1270" spans="11:11" ht="15.75" customHeight="1">
      <c r="K1270" s="128" t="str">
        <f>IF(B1270="","",B1270&amp;COUNTIF(B$5:B1270,B1270))</f>
        <v/>
      </c>
    </row>
    <row r="1271" spans="11:11" ht="15.75" customHeight="1">
      <c r="K1271" s="128" t="str">
        <f>IF(B1271="","",B1271&amp;COUNTIF(B$5:B1271,B1271))</f>
        <v/>
      </c>
    </row>
    <row r="1272" spans="11:11" ht="15.75" customHeight="1">
      <c r="K1272" s="128" t="str">
        <f>IF(B1272="","",B1272&amp;COUNTIF(B$5:B1272,B1272))</f>
        <v/>
      </c>
    </row>
    <row r="1273" spans="11:11" ht="15.75" customHeight="1">
      <c r="K1273" s="128" t="str">
        <f>IF(B1273="","",B1273&amp;COUNTIF(B$5:B1273,B1273))</f>
        <v/>
      </c>
    </row>
    <row r="1274" spans="11:11" ht="15.75" customHeight="1">
      <c r="K1274" s="128" t="str">
        <f>IF(B1274="","",B1274&amp;COUNTIF(B$5:B1274,B1274))</f>
        <v/>
      </c>
    </row>
    <row r="1275" spans="11:11" ht="15.75" customHeight="1">
      <c r="K1275" s="128" t="str">
        <f>IF(B1275="","",B1275&amp;COUNTIF(B$5:B1275,B1275))</f>
        <v/>
      </c>
    </row>
    <row r="1276" spans="11:11" ht="15.75" customHeight="1">
      <c r="K1276" s="128" t="str">
        <f>IF(B1276="","",B1276&amp;COUNTIF(B$5:B1276,B1276))</f>
        <v/>
      </c>
    </row>
    <row r="1277" spans="11:11" ht="15.75" customHeight="1">
      <c r="K1277" s="128" t="str">
        <f>IF(B1277="","",B1277&amp;COUNTIF(B$5:B1277,B1277))</f>
        <v/>
      </c>
    </row>
    <row r="1278" spans="11:11" ht="15.75" customHeight="1">
      <c r="K1278" s="128" t="str">
        <f>IF(B1278="","",B1278&amp;COUNTIF(B$5:B1278,B1278))</f>
        <v/>
      </c>
    </row>
    <row r="1279" spans="11:11" ht="15.75" customHeight="1">
      <c r="K1279" s="128" t="str">
        <f>IF(B1279="","",B1279&amp;COUNTIF(B$5:B1279,B1279))</f>
        <v/>
      </c>
    </row>
    <row r="1280" spans="11:11" ht="15.75" customHeight="1">
      <c r="K1280" s="128" t="str">
        <f>IF(B1280="","",B1280&amp;COUNTIF(B$5:B1280,B1280))</f>
        <v/>
      </c>
    </row>
    <row r="1281" spans="11:11" ht="15.75" customHeight="1">
      <c r="K1281" s="128" t="str">
        <f>IF(B1281="","",B1281&amp;COUNTIF(B$5:B1281,B1281))</f>
        <v/>
      </c>
    </row>
    <row r="1282" spans="11:11" ht="15.75" customHeight="1">
      <c r="K1282" s="128" t="str">
        <f>IF(B1282="","",B1282&amp;COUNTIF(B$5:B1282,B1282))</f>
        <v/>
      </c>
    </row>
    <row r="1283" spans="11:11" ht="15.75" customHeight="1">
      <c r="K1283" s="128" t="str">
        <f>IF(B1283="","",B1283&amp;COUNTIF(B$5:B1283,B1283))</f>
        <v/>
      </c>
    </row>
    <row r="1284" spans="11:11" ht="15.75" customHeight="1">
      <c r="K1284" s="128" t="str">
        <f>IF(B1284="","",B1284&amp;COUNTIF(B$5:B1284,B1284))</f>
        <v/>
      </c>
    </row>
    <row r="1285" spans="11:11" ht="15.75" customHeight="1">
      <c r="K1285" s="128" t="str">
        <f>IF(B1285="","",B1285&amp;COUNTIF(B$5:B1285,B1285))</f>
        <v/>
      </c>
    </row>
    <row r="1286" spans="11:11" ht="15.75" customHeight="1">
      <c r="K1286" s="128" t="str">
        <f>IF(B1286="","",B1286&amp;COUNTIF(B$5:B1286,B1286))</f>
        <v/>
      </c>
    </row>
    <row r="1287" spans="11:11" ht="15.75" customHeight="1">
      <c r="K1287" s="128" t="str">
        <f>IF(B1287="","",B1287&amp;COUNTIF(B$5:B1287,B1287))</f>
        <v/>
      </c>
    </row>
    <row r="1288" spans="11:11" ht="15.75" customHeight="1">
      <c r="K1288" s="128" t="str">
        <f>IF(B1288="","",B1288&amp;COUNTIF(B$5:B1288,B1288))</f>
        <v/>
      </c>
    </row>
    <row r="1289" spans="11:11" ht="15.75" customHeight="1">
      <c r="K1289" s="128" t="str">
        <f>IF(B1289="","",B1289&amp;COUNTIF(B$5:B1289,B1289))</f>
        <v/>
      </c>
    </row>
    <row r="1290" spans="11:11" ht="15.75" customHeight="1">
      <c r="K1290" s="128" t="str">
        <f>IF(B1290="","",B1290&amp;COUNTIF(B$5:B1290,B1290))</f>
        <v/>
      </c>
    </row>
    <row r="1291" spans="11:11" ht="15.75" customHeight="1">
      <c r="K1291" s="128" t="str">
        <f>IF(B1291="","",B1291&amp;COUNTIF(B$5:B1291,B1291))</f>
        <v/>
      </c>
    </row>
    <row r="1292" spans="11:11" ht="15.75" customHeight="1">
      <c r="K1292" s="128" t="str">
        <f>IF(B1292="","",B1292&amp;COUNTIF(B$5:B1292,B1292))</f>
        <v/>
      </c>
    </row>
    <row r="1293" spans="11:11" ht="15.75" customHeight="1">
      <c r="K1293" s="128" t="str">
        <f>IF(B1293="","",B1293&amp;COUNTIF(B$5:B1293,B1293))</f>
        <v/>
      </c>
    </row>
    <row r="1294" spans="11:11" ht="15.75" customHeight="1">
      <c r="K1294" s="128" t="str">
        <f>IF(B1294="","",B1294&amp;COUNTIF(B$5:B1294,B1294))</f>
        <v/>
      </c>
    </row>
    <row r="1295" spans="11:11" ht="15.75" customHeight="1">
      <c r="K1295" s="128" t="str">
        <f>IF(B1295="","",B1295&amp;COUNTIF(B$5:B1295,B1295))</f>
        <v/>
      </c>
    </row>
    <row r="1296" spans="11:11" ht="15.75" customHeight="1">
      <c r="K1296" s="128" t="str">
        <f>IF(B1296="","",B1296&amp;COUNTIF(B$5:B1296,B1296))</f>
        <v/>
      </c>
    </row>
    <row r="1297" spans="11:11" ht="15.75" customHeight="1">
      <c r="K1297" s="128" t="str">
        <f>IF(B1297="","",B1297&amp;COUNTIF(B$5:B1297,B1297))</f>
        <v/>
      </c>
    </row>
    <row r="1298" spans="11:11" ht="15.75" customHeight="1">
      <c r="K1298" s="128" t="str">
        <f>IF(B1298="","",B1298&amp;COUNTIF(B$5:B1298,B1298))</f>
        <v/>
      </c>
    </row>
    <row r="1299" spans="11:11" ht="15.75" customHeight="1">
      <c r="K1299" s="128" t="str">
        <f>IF(B1299="","",B1299&amp;COUNTIF(B$5:B1299,B1299))</f>
        <v/>
      </c>
    </row>
    <row r="1300" spans="11:11" ht="15.75" customHeight="1">
      <c r="K1300" s="128" t="str">
        <f>IF(B1300="","",B1300&amp;COUNTIF(B$5:B1300,B1300))</f>
        <v/>
      </c>
    </row>
    <row r="1301" spans="11:11" ht="15.75" customHeight="1">
      <c r="K1301" s="128" t="str">
        <f>IF(B1301="","",B1301&amp;COUNTIF(B$5:B1301,B1301))</f>
        <v/>
      </c>
    </row>
    <row r="1302" spans="11:11" ht="15.75" customHeight="1">
      <c r="K1302" s="128" t="str">
        <f>IF(B1302="","",B1302&amp;COUNTIF(B$5:B1302,B1302))</f>
        <v/>
      </c>
    </row>
    <row r="1303" spans="11:11" ht="15.75" customHeight="1">
      <c r="K1303" s="128" t="str">
        <f>IF(B1303="","",B1303&amp;COUNTIF(B$5:B1303,B1303))</f>
        <v/>
      </c>
    </row>
    <row r="1304" spans="11:11" ht="15.75" customHeight="1">
      <c r="K1304" s="128" t="str">
        <f>IF(B1304="","",B1304&amp;COUNTIF(B$5:B1304,B1304))</f>
        <v/>
      </c>
    </row>
    <row r="1305" spans="11:11" ht="15.75" customHeight="1">
      <c r="K1305" s="128" t="str">
        <f>IF(B1305="","",B1305&amp;COUNTIF(B$5:B1305,B1305))</f>
        <v/>
      </c>
    </row>
    <row r="1306" spans="11:11" ht="15.75" customHeight="1">
      <c r="K1306" s="128" t="str">
        <f>IF(B1306="","",B1306&amp;COUNTIF(B$5:B1306,B1306))</f>
        <v/>
      </c>
    </row>
    <row r="1307" spans="11:11" ht="15.75" customHeight="1">
      <c r="K1307" s="128" t="str">
        <f>IF(B1307="","",B1307&amp;COUNTIF(B$5:B1307,B1307))</f>
        <v/>
      </c>
    </row>
    <row r="1308" spans="11:11" ht="15.75" customHeight="1">
      <c r="K1308" s="128" t="str">
        <f>IF(B1308="","",B1308&amp;COUNTIF(B$5:B1308,B1308))</f>
        <v/>
      </c>
    </row>
    <row r="1309" spans="11:11" ht="15.75" customHeight="1">
      <c r="K1309" s="128" t="str">
        <f>IF(B1309="","",B1309&amp;COUNTIF(B$5:B1309,B1309))</f>
        <v/>
      </c>
    </row>
    <row r="1310" spans="11:11" ht="15.75" customHeight="1">
      <c r="K1310" s="128" t="str">
        <f>IF(B1310="","",B1310&amp;COUNTIF(B$5:B1310,B1310))</f>
        <v/>
      </c>
    </row>
    <row r="1311" spans="11:11" ht="15.75" customHeight="1">
      <c r="K1311" s="128" t="str">
        <f>IF(B1311="","",B1311&amp;COUNTIF(B$5:B1311,B1311))</f>
        <v/>
      </c>
    </row>
    <row r="1312" spans="11:11" ht="15.75" customHeight="1">
      <c r="K1312" s="128" t="str">
        <f>IF(B1312="","",B1312&amp;COUNTIF(B$5:B1312,B1312))</f>
        <v/>
      </c>
    </row>
    <row r="1313" spans="11:11" ht="15.75" customHeight="1">
      <c r="K1313" s="128" t="str">
        <f>IF(B1313="","",B1313&amp;COUNTIF(B$5:B1313,B1313))</f>
        <v/>
      </c>
    </row>
    <row r="1314" spans="11:11" ht="15.75" customHeight="1">
      <c r="K1314" s="128" t="str">
        <f>IF(B1314="","",B1314&amp;COUNTIF(B$5:B1314,B1314))</f>
        <v/>
      </c>
    </row>
    <row r="1315" spans="11:11" ht="15.75" customHeight="1">
      <c r="K1315" s="128" t="str">
        <f>IF(B1315="","",B1315&amp;COUNTIF(B$5:B1315,B1315))</f>
        <v/>
      </c>
    </row>
    <row r="1316" spans="11:11" ht="15.75" customHeight="1">
      <c r="K1316" s="128" t="str">
        <f>IF(B1316="","",B1316&amp;COUNTIF(B$5:B1316,B1316))</f>
        <v/>
      </c>
    </row>
    <row r="1317" spans="11:11" ht="15.75" customHeight="1">
      <c r="K1317" s="128" t="str">
        <f>IF(B1317="","",B1317&amp;COUNTIF(B$5:B1317,B1317))</f>
        <v/>
      </c>
    </row>
    <row r="1318" spans="11:11" ht="15.75" customHeight="1">
      <c r="K1318" s="128" t="str">
        <f>IF(B1318="","",B1318&amp;COUNTIF(B$5:B1318,B1318))</f>
        <v/>
      </c>
    </row>
    <row r="1319" spans="11:11" ht="15.75" customHeight="1">
      <c r="K1319" s="128" t="str">
        <f>IF(B1319="","",B1319&amp;COUNTIF(B$5:B1319,B1319))</f>
        <v/>
      </c>
    </row>
    <row r="1320" spans="11:11" ht="15.75" customHeight="1">
      <c r="K1320" s="128" t="str">
        <f>IF(B1320="","",B1320&amp;COUNTIF(B$5:B1320,B1320))</f>
        <v/>
      </c>
    </row>
    <row r="1321" spans="11:11" ht="15.75" customHeight="1">
      <c r="K1321" s="128" t="str">
        <f>IF(B1321="","",B1321&amp;COUNTIF(B$5:B1321,B1321))</f>
        <v/>
      </c>
    </row>
    <row r="1322" spans="11:11" ht="15.75" customHeight="1">
      <c r="K1322" s="128" t="str">
        <f>IF(B1322="","",B1322&amp;COUNTIF(B$5:B1322,B1322))</f>
        <v/>
      </c>
    </row>
    <row r="1323" spans="11:11" ht="15.75" customHeight="1">
      <c r="K1323" s="128" t="str">
        <f>IF(B1323="","",B1323&amp;COUNTIF(B$5:B1323,B1323))</f>
        <v/>
      </c>
    </row>
    <row r="1324" spans="11:11" ht="15.75" customHeight="1">
      <c r="K1324" s="128" t="str">
        <f>IF(B1324="","",B1324&amp;COUNTIF(B$5:B1324,B1324))</f>
        <v/>
      </c>
    </row>
    <row r="1325" spans="11:11" ht="15.75" customHeight="1">
      <c r="K1325" s="128" t="str">
        <f>IF(B1325="","",B1325&amp;COUNTIF(B$5:B1325,B1325))</f>
        <v/>
      </c>
    </row>
    <row r="1326" spans="11:11" ht="15.75" customHeight="1">
      <c r="K1326" s="128" t="str">
        <f>IF(B1326="","",B1326&amp;COUNTIF(B$5:B1326,B1326))</f>
        <v/>
      </c>
    </row>
    <row r="1327" spans="11:11" ht="15.75" customHeight="1">
      <c r="K1327" s="128" t="str">
        <f>IF(B1327="","",B1327&amp;COUNTIF(B$5:B1327,B1327))</f>
        <v/>
      </c>
    </row>
    <row r="1328" spans="11:11" ht="15.75" customHeight="1">
      <c r="K1328" s="128" t="str">
        <f>IF(B1328="","",B1328&amp;COUNTIF(B$5:B1328,B1328))</f>
        <v/>
      </c>
    </row>
    <row r="1329" spans="11:11" ht="15.75" customHeight="1">
      <c r="K1329" s="128" t="str">
        <f>IF(B1329="","",B1329&amp;COUNTIF(B$5:B1329,B1329))</f>
        <v/>
      </c>
    </row>
    <row r="1330" spans="11:11" ht="15.75" customHeight="1">
      <c r="K1330" s="128" t="str">
        <f>IF(B1330="","",B1330&amp;COUNTIF(B$5:B1330,B1330))</f>
        <v/>
      </c>
    </row>
    <row r="1331" spans="11:11" ht="15.75" customHeight="1">
      <c r="K1331" s="128" t="str">
        <f>IF(B1331="","",B1331&amp;COUNTIF(B$5:B1331,B1331))</f>
        <v/>
      </c>
    </row>
    <row r="1332" spans="11:11" ht="15.75" customHeight="1">
      <c r="K1332" s="128" t="str">
        <f>IF(B1332="","",B1332&amp;COUNTIF(B$5:B1332,B1332))</f>
        <v/>
      </c>
    </row>
    <row r="1333" spans="11:11" ht="15.75" customHeight="1">
      <c r="K1333" s="128" t="str">
        <f>IF(B1333="","",B1333&amp;COUNTIF(B$5:B1333,B1333))</f>
        <v/>
      </c>
    </row>
    <row r="1334" spans="11:11" ht="15.75" customHeight="1">
      <c r="K1334" s="128" t="str">
        <f>IF(B1334="","",B1334&amp;COUNTIF(B$5:B1334,B1334))</f>
        <v/>
      </c>
    </row>
    <row r="1335" spans="11:11" ht="15.75" customHeight="1">
      <c r="K1335" s="128" t="str">
        <f>IF(B1335="","",B1335&amp;COUNTIF(B$5:B1335,B1335))</f>
        <v/>
      </c>
    </row>
    <row r="1336" spans="11:11" ht="15.75" customHeight="1">
      <c r="K1336" s="128" t="str">
        <f>IF(B1336="","",B1336&amp;COUNTIF(B$5:B1336,B1336))</f>
        <v/>
      </c>
    </row>
    <row r="1337" spans="11:11" ht="15.75" customHeight="1">
      <c r="K1337" s="128" t="str">
        <f>IF(B1337="","",B1337&amp;COUNTIF(B$5:B1337,B1337))</f>
        <v/>
      </c>
    </row>
    <row r="1338" spans="11:11" ht="15.75" customHeight="1">
      <c r="K1338" s="128" t="str">
        <f>IF(B1338="","",B1338&amp;COUNTIF(B$5:B1338,B1338))</f>
        <v/>
      </c>
    </row>
    <row r="1339" spans="11:11" ht="15.75" customHeight="1">
      <c r="K1339" s="128" t="str">
        <f>IF(B1339="","",B1339&amp;COUNTIF(B$5:B1339,B1339))</f>
        <v/>
      </c>
    </row>
    <row r="1340" spans="11:11" ht="15.75" customHeight="1">
      <c r="K1340" s="128" t="str">
        <f>IF(B1340="","",B1340&amp;COUNTIF(B$5:B1340,B1340))</f>
        <v/>
      </c>
    </row>
    <row r="1341" spans="11:11" ht="15.75" customHeight="1">
      <c r="K1341" s="128" t="str">
        <f>IF(B1341="","",B1341&amp;COUNTIF(B$5:B1341,B1341))</f>
        <v/>
      </c>
    </row>
    <row r="1342" spans="11:11" ht="15.75" customHeight="1">
      <c r="K1342" s="128" t="str">
        <f>IF(B1342="","",B1342&amp;COUNTIF(B$5:B1342,B1342))</f>
        <v/>
      </c>
    </row>
    <row r="1343" spans="11:11" ht="15.75" customHeight="1">
      <c r="K1343" s="128" t="str">
        <f>IF(B1343="","",B1343&amp;COUNTIF(B$5:B1343,B1343))</f>
        <v/>
      </c>
    </row>
    <row r="1344" spans="11:11" ht="15.75" customHeight="1">
      <c r="K1344" s="128" t="str">
        <f>IF(B1344="","",B1344&amp;COUNTIF(B$5:B1344,B1344))</f>
        <v/>
      </c>
    </row>
    <row r="1345" spans="11:11" ht="15.75" customHeight="1">
      <c r="K1345" s="128" t="str">
        <f>IF(B1345="","",B1345&amp;COUNTIF(B$5:B1345,B1345))</f>
        <v/>
      </c>
    </row>
    <row r="1346" spans="11:11" ht="15.75" customHeight="1">
      <c r="K1346" s="128" t="str">
        <f>IF(B1346="","",B1346&amp;COUNTIF(B$5:B1346,B1346))</f>
        <v/>
      </c>
    </row>
    <row r="1347" spans="11:11" ht="15.75" customHeight="1">
      <c r="K1347" s="128" t="str">
        <f>IF(B1347="","",B1347&amp;COUNTIF(B$5:B1347,B1347))</f>
        <v/>
      </c>
    </row>
    <row r="1348" spans="11:11" ht="15.75" customHeight="1">
      <c r="K1348" s="128" t="str">
        <f>IF(B1348="","",B1348&amp;COUNTIF(B$5:B1348,B1348))</f>
        <v/>
      </c>
    </row>
    <row r="1349" spans="11:11" ht="15.75" customHeight="1">
      <c r="K1349" s="128" t="str">
        <f>IF(B1349="","",B1349&amp;COUNTIF(B$5:B1349,B1349))</f>
        <v/>
      </c>
    </row>
    <row r="1350" spans="11:11" ht="15.75" customHeight="1">
      <c r="K1350" s="128" t="str">
        <f>IF(B1350="","",B1350&amp;COUNTIF(B$5:B1350,B1350))</f>
        <v/>
      </c>
    </row>
    <row r="1351" spans="11:11" ht="15.75" customHeight="1">
      <c r="K1351" s="128" t="str">
        <f>IF(B1351="","",B1351&amp;COUNTIF(B$5:B1351,B1351))</f>
        <v/>
      </c>
    </row>
    <row r="1352" spans="11:11" ht="15.75" customHeight="1">
      <c r="K1352" s="128" t="str">
        <f>IF(B1352="","",B1352&amp;COUNTIF(B$5:B1352,B1352))</f>
        <v/>
      </c>
    </row>
    <row r="1353" spans="11:11" ht="15.75" customHeight="1">
      <c r="K1353" s="128" t="str">
        <f>IF(B1353="","",B1353&amp;COUNTIF(B$5:B1353,B1353))</f>
        <v/>
      </c>
    </row>
    <row r="1354" spans="11:11" ht="15.75" customHeight="1">
      <c r="K1354" s="128" t="str">
        <f>IF(B1354="","",B1354&amp;COUNTIF(B$5:B1354,B1354))</f>
        <v/>
      </c>
    </row>
    <row r="1355" spans="11:11" ht="15.75" customHeight="1">
      <c r="K1355" s="128" t="str">
        <f>IF(B1355="","",B1355&amp;COUNTIF(B$5:B1355,B1355))</f>
        <v/>
      </c>
    </row>
    <row r="1356" spans="11:11" ht="15.75" customHeight="1">
      <c r="K1356" s="128" t="str">
        <f>IF(B1356="","",B1356&amp;COUNTIF(B$5:B1356,B1356))</f>
        <v/>
      </c>
    </row>
    <row r="1357" spans="11:11" ht="15.75" customHeight="1">
      <c r="K1357" s="128" t="str">
        <f>IF(B1357="","",B1357&amp;COUNTIF(B$5:B1357,B1357))</f>
        <v/>
      </c>
    </row>
    <row r="1358" spans="11:11" ht="15.75" customHeight="1">
      <c r="K1358" s="128" t="str">
        <f>IF(B1358="","",B1358&amp;COUNTIF(B$5:B1358,B1358))</f>
        <v/>
      </c>
    </row>
    <row r="1359" spans="11:11" ht="15.75" customHeight="1">
      <c r="K1359" s="128" t="str">
        <f>IF(B1359="","",B1359&amp;COUNTIF(B$5:B1359,B1359))</f>
        <v/>
      </c>
    </row>
    <row r="1360" spans="11:11" ht="15.75" customHeight="1">
      <c r="K1360" s="128" t="str">
        <f>IF(B1360="","",B1360&amp;COUNTIF(B$5:B1360,B1360))</f>
        <v/>
      </c>
    </row>
    <row r="1361" spans="11:11" ht="15.75" customHeight="1">
      <c r="K1361" s="128" t="str">
        <f>IF(B1361="","",B1361&amp;COUNTIF(B$5:B1361,B1361))</f>
        <v/>
      </c>
    </row>
    <row r="1362" spans="11:11" ht="15.75" customHeight="1">
      <c r="K1362" s="128" t="str">
        <f>IF(B1362="","",B1362&amp;COUNTIF(B$5:B1362,B1362))</f>
        <v/>
      </c>
    </row>
    <row r="1363" spans="11:11" ht="15.75" customHeight="1">
      <c r="K1363" s="128" t="str">
        <f>IF(B1363="","",B1363&amp;COUNTIF(B$5:B1363,B1363))</f>
        <v/>
      </c>
    </row>
    <row r="1364" spans="11:11" ht="15.75" customHeight="1">
      <c r="K1364" s="128" t="str">
        <f>IF(B1364="","",B1364&amp;COUNTIF(B$5:B1364,B1364))</f>
        <v/>
      </c>
    </row>
    <row r="1365" spans="11:11" ht="15.75" customHeight="1">
      <c r="K1365" s="128" t="str">
        <f>IF(B1365="","",B1365&amp;COUNTIF(B$5:B1365,B1365))</f>
        <v/>
      </c>
    </row>
    <row r="1366" spans="11:11" ht="15.75" customHeight="1">
      <c r="K1366" s="128" t="str">
        <f>IF(B1366="","",B1366&amp;COUNTIF(B$5:B1366,B1366))</f>
        <v/>
      </c>
    </row>
    <row r="1367" spans="11:11" ht="15.75" customHeight="1">
      <c r="K1367" s="128" t="str">
        <f>IF(B1367="","",B1367&amp;COUNTIF(B$5:B1367,B1367))</f>
        <v/>
      </c>
    </row>
    <row r="1368" spans="11:11" ht="15.75" customHeight="1">
      <c r="K1368" s="128" t="str">
        <f>IF(B1368="","",B1368&amp;COUNTIF(B$5:B1368,B1368))</f>
        <v/>
      </c>
    </row>
    <row r="1369" spans="11:11" ht="15.75" customHeight="1">
      <c r="K1369" s="128" t="str">
        <f>IF(B1369="","",B1369&amp;COUNTIF(B$5:B1369,B1369))</f>
        <v/>
      </c>
    </row>
    <row r="1370" spans="11:11" ht="15.75" customHeight="1">
      <c r="K1370" s="128" t="str">
        <f>IF(B1370="","",B1370&amp;COUNTIF(B$5:B1370,B1370))</f>
        <v/>
      </c>
    </row>
    <row r="1371" spans="11:11" ht="15.75" customHeight="1">
      <c r="K1371" s="128" t="str">
        <f>IF(B1371="","",B1371&amp;COUNTIF(B$5:B1371,B1371))</f>
        <v/>
      </c>
    </row>
    <row r="1372" spans="11:11" ht="15.75" customHeight="1">
      <c r="K1372" s="128" t="str">
        <f>IF(B1372="","",B1372&amp;COUNTIF(B$5:B1372,B1372))</f>
        <v/>
      </c>
    </row>
    <row r="1373" spans="11:11" ht="15.75" customHeight="1">
      <c r="K1373" s="128" t="str">
        <f>IF(B1373="","",B1373&amp;COUNTIF(B$5:B1373,B1373))</f>
        <v/>
      </c>
    </row>
    <row r="1374" spans="11:11" ht="15.75" customHeight="1">
      <c r="K1374" s="128" t="str">
        <f>IF(B1374="","",B1374&amp;COUNTIF(B$5:B1374,B1374))</f>
        <v/>
      </c>
    </row>
    <row r="1375" spans="11:11" ht="15.75" customHeight="1">
      <c r="K1375" s="128" t="str">
        <f>IF(B1375="","",B1375&amp;COUNTIF(B$5:B1375,B1375))</f>
        <v/>
      </c>
    </row>
    <row r="1376" spans="11:11" ht="15.75" customHeight="1">
      <c r="K1376" s="128" t="str">
        <f>IF(B1376="","",B1376&amp;COUNTIF(B$5:B1376,B1376))</f>
        <v/>
      </c>
    </row>
    <row r="1377" spans="11:11" ht="15.75" customHeight="1">
      <c r="K1377" s="128" t="str">
        <f>IF(B1377="","",B1377&amp;COUNTIF(B$5:B1377,B1377))</f>
        <v/>
      </c>
    </row>
    <row r="1378" spans="11:11" ht="15.75" customHeight="1">
      <c r="K1378" s="128" t="str">
        <f>IF(B1378="","",B1378&amp;COUNTIF(B$5:B1378,B1378))</f>
        <v/>
      </c>
    </row>
    <row r="1379" spans="11:11" ht="15.75" customHeight="1">
      <c r="K1379" s="128" t="str">
        <f>IF(B1379="","",B1379&amp;COUNTIF(B$5:B1379,B1379))</f>
        <v/>
      </c>
    </row>
    <row r="1380" spans="11:11" ht="15.75" customHeight="1">
      <c r="K1380" s="128" t="str">
        <f>IF(B1380="","",B1380&amp;COUNTIF(B$5:B1380,B1380))</f>
        <v/>
      </c>
    </row>
    <row r="1381" spans="11:11" ht="15.75" customHeight="1">
      <c r="K1381" s="128" t="str">
        <f>IF(B1381="","",B1381&amp;COUNTIF(B$5:B1381,B1381))</f>
        <v/>
      </c>
    </row>
    <row r="1382" spans="11:11" ht="15.75" customHeight="1">
      <c r="K1382" s="128" t="str">
        <f>IF(B1382="","",B1382&amp;COUNTIF(B$5:B1382,B1382))</f>
        <v/>
      </c>
    </row>
    <row r="1383" spans="11:11" ht="15.75" customHeight="1">
      <c r="K1383" s="128" t="str">
        <f>IF(B1383="","",B1383&amp;COUNTIF(B$5:B1383,B1383))</f>
        <v/>
      </c>
    </row>
    <row r="1384" spans="11:11" ht="15.75" customHeight="1">
      <c r="K1384" s="128" t="str">
        <f>IF(B1384="","",B1384&amp;COUNTIF(B$5:B1384,B1384))</f>
        <v/>
      </c>
    </row>
    <row r="1385" spans="11:11" ht="15.75" customHeight="1">
      <c r="K1385" s="128" t="str">
        <f>IF(B1385="","",B1385&amp;COUNTIF(B$5:B1385,B1385))</f>
        <v/>
      </c>
    </row>
    <row r="1386" spans="11:11" ht="15.75" customHeight="1">
      <c r="K1386" s="128" t="str">
        <f>IF(B1386="","",B1386&amp;COUNTIF(B$5:B1386,B1386))</f>
        <v/>
      </c>
    </row>
    <row r="1387" spans="11:11" ht="15.75" customHeight="1">
      <c r="K1387" s="128" t="str">
        <f>IF(B1387="","",B1387&amp;COUNTIF(B$5:B1387,B1387))</f>
        <v/>
      </c>
    </row>
    <row r="1388" spans="11:11" ht="15.75" customHeight="1">
      <c r="K1388" s="128" t="str">
        <f>IF(B1388="","",B1388&amp;COUNTIF(B$5:B1388,B1388))</f>
        <v/>
      </c>
    </row>
    <row r="1389" spans="11:11" ht="15.75" customHeight="1">
      <c r="K1389" s="128" t="str">
        <f>IF(B1389="","",B1389&amp;COUNTIF(B$5:B1389,B1389))</f>
        <v/>
      </c>
    </row>
    <row r="1390" spans="11:11" ht="15.75" customHeight="1">
      <c r="K1390" s="128" t="str">
        <f>IF(B1390="","",B1390&amp;COUNTIF(B$5:B1390,B1390))</f>
        <v/>
      </c>
    </row>
    <row r="1391" spans="11:11" ht="15.75" customHeight="1">
      <c r="K1391" s="128" t="str">
        <f>IF(B1391="","",B1391&amp;COUNTIF(B$5:B1391,B1391))</f>
        <v/>
      </c>
    </row>
    <row r="1392" spans="11:11" ht="15.75" customHeight="1">
      <c r="K1392" s="128" t="str">
        <f>IF(B1392="","",B1392&amp;COUNTIF(B$5:B1392,B1392))</f>
        <v/>
      </c>
    </row>
    <row r="1393" spans="11:11" ht="15.75" customHeight="1">
      <c r="K1393" s="128" t="str">
        <f>IF(B1393="","",B1393&amp;COUNTIF(B$5:B1393,B1393))</f>
        <v/>
      </c>
    </row>
    <row r="1394" spans="11:11" ht="15.75" customHeight="1">
      <c r="K1394" s="128" t="str">
        <f>IF(B1394="","",B1394&amp;COUNTIF(B$5:B1394,B1394))</f>
        <v/>
      </c>
    </row>
    <row r="1395" spans="11:11" ht="15.75" customHeight="1">
      <c r="K1395" s="128" t="str">
        <f>IF(B1395="","",B1395&amp;COUNTIF(B$5:B1395,B1395))</f>
        <v/>
      </c>
    </row>
    <row r="1396" spans="11:11" ht="15.75" customHeight="1">
      <c r="K1396" s="128" t="str">
        <f>IF(B1396="","",B1396&amp;COUNTIF(B$5:B1396,B1396))</f>
        <v/>
      </c>
    </row>
    <row r="1397" spans="11:11" ht="15.75" customHeight="1">
      <c r="K1397" s="128" t="str">
        <f>IF(B1397="","",B1397&amp;COUNTIF(B$5:B1397,B1397))</f>
        <v/>
      </c>
    </row>
    <row r="1398" spans="11:11" ht="15.75" customHeight="1">
      <c r="K1398" s="128" t="str">
        <f>IF(B1398="","",B1398&amp;COUNTIF(B$5:B1398,B1398))</f>
        <v/>
      </c>
    </row>
    <row r="1399" spans="11:11" ht="15.75" customHeight="1">
      <c r="K1399" s="128" t="str">
        <f>IF(B1399="","",B1399&amp;COUNTIF(B$5:B1399,B1399))</f>
        <v/>
      </c>
    </row>
    <row r="1400" spans="11:11" ht="15.75" customHeight="1">
      <c r="K1400" s="128" t="str">
        <f>IF(B1400="","",B1400&amp;COUNTIF(B$5:B1400,B1400))</f>
        <v/>
      </c>
    </row>
    <row r="1401" spans="11:11" ht="15.75" customHeight="1">
      <c r="K1401" s="128" t="str">
        <f>IF(B1401="","",B1401&amp;COUNTIF(B$5:B1401,B1401))</f>
        <v/>
      </c>
    </row>
    <row r="1402" spans="11:11" ht="15.75" customHeight="1">
      <c r="K1402" s="128" t="str">
        <f>IF(B1402="","",B1402&amp;COUNTIF(B$5:B1402,B1402))</f>
        <v/>
      </c>
    </row>
    <row r="1403" spans="11:11" ht="15.75" customHeight="1">
      <c r="K1403" s="128" t="str">
        <f>IF(B1403="","",B1403&amp;COUNTIF(B$5:B1403,B1403))</f>
        <v/>
      </c>
    </row>
    <row r="1404" spans="11:11" ht="15.75" customHeight="1">
      <c r="K1404" s="128" t="str">
        <f>IF(B1404="","",B1404&amp;COUNTIF(B$5:B1404,B1404))</f>
        <v/>
      </c>
    </row>
    <row r="1405" spans="11:11" ht="15.75" customHeight="1">
      <c r="K1405" s="128" t="str">
        <f>IF(B1405="","",B1405&amp;COUNTIF(B$5:B1405,B1405))</f>
        <v/>
      </c>
    </row>
    <row r="1406" spans="11:11" ht="15.75" customHeight="1">
      <c r="K1406" s="128" t="str">
        <f>IF(B1406="","",B1406&amp;COUNTIF(B$5:B1406,B1406))</f>
        <v/>
      </c>
    </row>
    <row r="1407" spans="11:11" ht="15.75" customHeight="1">
      <c r="K1407" s="128" t="str">
        <f>IF(B1407="","",B1407&amp;COUNTIF(B$5:B1407,B1407))</f>
        <v/>
      </c>
    </row>
    <row r="1408" spans="11:11" ht="15.75" customHeight="1">
      <c r="K1408" s="128" t="str">
        <f>IF(B1408="","",B1408&amp;COUNTIF(B$5:B1408,B1408))</f>
        <v/>
      </c>
    </row>
    <row r="1409" spans="11:11" ht="15.75" customHeight="1">
      <c r="K1409" s="128" t="str">
        <f>IF(B1409="","",B1409&amp;COUNTIF(B$5:B1409,B1409))</f>
        <v/>
      </c>
    </row>
    <row r="1410" spans="11:11" ht="15.75" customHeight="1">
      <c r="K1410" s="128" t="str">
        <f>IF(B1410="","",B1410&amp;COUNTIF(B$5:B1410,B1410))</f>
        <v/>
      </c>
    </row>
    <row r="1411" spans="11:11" ht="15.75" customHeight="1">
      <c r="K1411" s="128" t="str">
        <f>IF(B1411="","",B1411&amp;COUNTIF(B$5:B1411,B1411))</f>
        <v/>
      </c>
    </row>
    <row r="1412" spans="11:11" ht="15.75" customHeight="1">
      <c r="K1412" s="128" t="str">
        <f>IF(B1412="","",B1412&amp;COUNTIF(B$5:B1412,B1412))</f>
        <v/>
      </c>
    </row>
    <row r="1413" spans="11:11" ht="15.75" customHeight="1">
      <c r="K1413" s="128" t="str">
        <f>IF(B1413="","",B1413&amp;COUNTIF(B$5:B1413,B1413))</f>
        <v/>
      </c>
    </row>
    <row r="1414" spans="11:11" ht="15.75" customHeight="1">
      <c r="K1414" s="128" t="str">
        <f>IF(B1414="","",B1414&amp;COUNTIF(B$5:B1414,B1414))</f>
        <v/>
      </c>
    </row>
    <row r="1415" spans="11:11" ht="15.75" customHeight="1">
      <c r="K1415" s="128" t="str">
        <f>IF(B1415="","",B1415&amp;COUNTIF(B$5:B1415,B1415))</f>
        <v/>
      </c>
    </row>
    <row r="1416" spans="11:11" ht="15.75" customHeight="1">
      <c r="K1416" s="128" t="str">
        <f>IF(B1416="","",B1416&amp;COUNTIF(B$5:B1416,B1416))</f>
        <v/>
      </c>
    </row>
    <row r="1417" spans="11:11" ht="15.75" customHeight="1">
      <c r="K1417" s="128" t="str">
        <f>IF(B1417="","",B1417&amp;COUNTIF(B$5:B1417,B1417))</f>
        <v/>
      </c>
    </row>
    <row r="1418" spans="11:11" ht="15.75" customHeight="1">
      <c r="K1418" s="128" t="str">
        <f>IF(B1418="","",B1418&amp;COUNTIF(B$5:B1418,B1418))</f>
        <v/>
      </c>
    </row>
    <row r="1419" spans="11:11" ht="15.75" customHeight="1">
      <c r="K1419" s="128" t="str">
        <f>IF(B1419="","",B1419&amp;COUNTIF(B$5:B1419,B1419))</f>
        <v/>
      </c>
    </row>
    <row r="1420" spans="11:11" ht="15.75" customHeight="1">
      <c r="K1420" s="128" t="str">
        <f>IF(B1420="","",B1420&amp;COUNTIF(B$5:B1420,B1420))</f>
        <v/>
      </c>
    </row>
    <row r="1421" spans="11:11" ht="15.75" customHeight="1">
      <c r="K1421" s="128" t="str">
        <f>IF(B1421="","",B1421&amp;COUNTIF(B$5:B1421,B1421))</f>
        <v/>
      </c>
    </row>
    <row r="1422" spans="11:11" ht="15.75" customHeight="1">
      <c r="K1422" s="128" t="str">
        <f>IF(B1422="","",B1422&amp;COUNTIF(B$5:B1422,B1422))</f>
        <v/>
      </c>
    </row>
    <row r="1423" spans="11:11" ht="15.75" customHeight="1">
      <c r="K1423" s="128" t="str">
        <f>IF(B1423="","",B1423&amp;COUNTIF(B$5:B1423,B1423))</f>
        <v/>
      </c>
    </row>
    <row r="1424" spans="11:11" ht="15.75" customHeight="1">
      <c r="K1424" s="128" t="str">
        <f>IF(B1424="","",B1424&amp;COUNTIF(B$5:B1424,B1424))</f>
        <v/>
      </c>
    </row>
    <row r="1425" spans="11:11" ht="15.75" customHeight="1">
      <c r="K1425" s="128" t="str">
        <f>IF(B1425="","",B1425&amp;COUNTIF(B$5:B1425,B1425))</f>
        <v/>
      </c>
    </row>
    <row r="1426" spans="11:11" ht="15.75" customHeight="1">
      <c r="K1426" s="128" t="str">
        <f>IF(B1426="","",B1426&amp;COUNTIF(B$5:B1426,B1426))</f>
        <v/>
      </c>
    </row>
    <row r="1427" spans="11:11" ht="15.75" customHeight="1">
      <c r="K1427" s="128" t="str">
        <f>IF(B1427="","",B1427&amp;COUNTIF(B$5:B1427,B1427))</f>
        <v/>
      </c>
    </row>
    <row r="1428" spans="11:11" ht="15.75" customHeight="1">
      <c r="K1428" s="128" t="str">
        <f>IF(B1428="","",B1428&amp;COUNTIF(B$5:B1428,B1428))</f>
        <v/>
      </c>
    </row>
    <row r="1429" spans="11:11" ht="15.75" customHeight="1">
      <c r="K1429" s="128" t="str">
        <f>IF(B1429="","",B1429&amp;COUNTIF(B$5:B1429,B1429))</f>
        <v/>
      </c>
    </row>
    <row r="1430" spans="11:11" ht="15.75" customHeight="1">
      <c r="K1430" s="128" t="str">
        <f>IF(B1430="","",B1430&amp;COUNTIF(B$5:B1430,B1430))</f>
        <v/>
      </c>
    </row>
    <row r="1431" spans="11:11" ht="15.75" customHeight="1">
      <c r="K1431" s="128" t="str">
        <f>IF(B1431="","",B1431&amp;COUNTIF(B$5:B1431,B1431))</f>
        <v/>
      </c>
    </row>
    <row r="1432" spans="11:11" ht="15.75" customHeight="1">
      <c r="K1432" s="128" t="str">
        <f>IF(B1432="","",B1432&amp;COUNTIF(B$5:B1432,B1432))</f>
        <v/>
      </c>
    </row>
    <row r="1433" spans="11:11" ht="15.75" customHeight="1">
      <c r="K1433" s="128" t="str">
        <f>IF(B1433="","",B1433&amp;COUNTIF(B$5:B1433,B1433))</f>
        <v/>
      </c>
    </row>
    <row r="1434" spans="11:11" ht="15.75" customHeight="1">
      <c r="K1434" s="128" t="str">
        <f>IF(B1434="","",B1434&amp;COUNTIF(B$5:B1434,B1434))</f>
        <v/>
      </c>
    </row>
    <row r="1435" spans="11:11" ht="15.75" customHeight="1">
      <c r="K1435" s="128" t="str">
        <f>IF(B1435="","",B1435&amp;COUNTIF(B$5:B1435,B1435))</f>
        <v/>
      </c>
    </row>
    <row r="1436" spans="11:11" ht="15.75" customHeight="1">
      <c r="K1436" s="128" t="str">
        <f>IF(B1436="","",B1436&amp;COUNTIF(B$5:B1436,B1436))</f>
        <v/>
      </c>
    </row>
    <row r="1437" spans="11:11" ht="15.75" customHeight="1">
      <c r="K1437" s="128" t="str">
        <f>IF(B1437="","",B1437&amp;COUNTIF(B$5:B1437,B1437))</f>
        <v/>
      </c>
    </row>
    <row r="1438" spans="11:11" ht="15.75" customHeight="1">
      <c r="K1438" s="128" t="str">
        <f>IF(B1438="","",B1438&amp;COUNTIF(B$5:B1438,B1438))</f>
        <v/>
      </c>
    </row>
    <row r="1439" spans="11:11" ht="15.75" customHeight="1">
      <c r="K1439" s="128" t="str">
        <f>IF(B1439="","",B1439&amp;COUNTIF(B$5:B1439,B1439))</f>
        <v/>
      </c>
    </row>
    <row r="1440" spans="11:11" ht="15.75" customHeight="1">
      <c r="K1440" s="128" t="str">
        <f>IF(B1440="","",B1440&amp;COUNTIF(B$5:B1440,B1440))</f>
        <v/>
      </c>
    </row>
    <row r="1441" spans="11:11" ht="15.75" customHeight="1">
      <c r="K1441" s="128" t="str">
        <f>IF(B1441="","",B1441&amp;COUNTIF(B$5:B1441,B1441))</f>
        <v/>
      </c>
    </row>
    <row r="1442" spans="11:11" ht="15.75" customHeight="1">
      <c r="K1442" s="128" t="str">
        <f>IF(B1442="","",B1442&amp;COUNTIF(B$5:B1442,B1442))</f>
        <v/>
      </c>
    </row>
    <row r="1443" spans="11:11" ht="15.75" customHeight="1">
      <c r="K1443" s="128" t="str">
        <f>IF(B1443="","",B1443&amp;COUNTIF(B$5:B1443,B1443))</f>
        <v/>
      </c>
    </row>
    <row r="1444" spans="11:11" ht="15.75" customHeight="1">
      <c r="K1444" s="128" t="str">
        <f>IF(B1444="","",B1444&amp;COUNTIF(B$5:B1444,B1444))</f>
        <v/>
      </c>
    </row>
    <row r="1445" spans="11:11" ht="15.75" customHeight="1">
      <c r="K1445" s="128" t="str">
        <f>IF(B1445="","",B1445&amp;COUNTIF(B$5:B1445,B1445))</f>
        <v/>
      </c>
    </row>
    <row r="1446" spans="11:11" ht="15.75" customHeight="1">
      <c r="K1446" s="128" t="str">
        <f>IF(B1446="","",B1446&amp;COUNTIF(B$5:B1446,B1446))</f>
        <v/>
      </c>
    </row>
    <row r="1447" spans="11:11" ht="15.75" customHeight="1">
      <c r="K1447" s="128" t="str">
        <f>IF(B1447="","",B1447&amp;COUNTIF(B$5:B1447,B1447))</f>
        <v/>
      </c>
    </row>
    <row r="1448" spans="11:11" ht="15.75" customHeight="1">
      <c r="K1448" s="128" t="str">
        <f>IF(B1448="","",B1448&amp;COUNTIF(B$5:B1448,B1448))</f>
        <v/>
      </c>
    </row>
    <row r="1449" spans="11:11" ht="15.75" customHeight="1">
      <c r="K1449" s="128" t="str">
        <f>IF(B1449="","",B1449&amp;COUNTIF(B$5:B1449,B1449))</f>
        <v/>
      </c>
    </row>
    <row r="1450" spans="11:11" ht="15.75" customHeight="1">
      <c r="K1450" s="128" t="str">
        <f>IF(B1450="","",B1450&amp;COUNTIF(B$5:B1450,B1450))</f>
        <v/>
      </c>
    </row>
    <row r="1451" spans="11:11" ht="15.75" customHeight="1">
      <c r="K1451" s="128" t="str">
        <f>IF(B1451="","",B1451&amp;COUNTIF(B$5:B1451,B1451))</f>
        <v/>
      </c>
    </row>
    <row r="1452" spans="11:11" ht="15.75" customHeight="1">
      <c r="K1452" s="128" t="str">
        <f>IF(B1452="","",B1452&amp;COUNTIF(B$5:B1452,B1452))</f>
        <v/>
      </c>
    </row>
    <row r="1453" spans="11:11" ht="15.75" customHeight="1">
      <c r="K1453" s="128" t="str">
        <f>IF(B1453="","",B1453&amp;COUNTIF(B$5:B1453,B1453))</f>
        <v/>
      </c>
    </row>
    <row r="1454" spans="11:11" ht="15.75" customHeight="1">
      <c r="K1454" s="128" t="str">
        <f>IF(B1454="","",B1454&amp;COUNTIF(B$5:B1454,B1454))</f>
        <v/>
      </c>
    </row>
    <row r="1455" spans="11:11" ht="15.75" customHeight="1">
      <c r="K1455" s="128" t="str">
        <f>IF(B1455="","",B1455&amp;COUNTIF(B$5:B1455,B1455))</f>
        <v/>
      </c>
    </row>
    <row r="1456" spans="11:11" ht="15.75" customHeight="1">
      <c r="K1456" s="128" t="str">
        <f>IF(B1456="","",B1456&amp;COUNTIF(B$5:B1456,B1456))</f>
        <v/>
      </c>
    </row>
    <row r="1457" spans="11:11" ht="15.75" customHeight="1">
      <c r="K1457" s="128" t="str">
        <f>IF(B1457="","",B1457&amp;COUNTIF(B$5:B1457,B1457))</f>
        <v/>
      </c>
    </row>
    <row r="1458" spans="11:11" ht="15.75" customHeight="1">
      <c r="K1458" s="128" t="str">
        <f>IF(B1458="","",B1458&amp;COUNTIF(B$5:B1458,B1458))</f>
        <v/>
      </c>
    </row>
    <row r="1459" spans="11:11" ht="15.75" customHeight="1">
      <c r="K1459" s="128" t="str">
        <f>IF(B1459="","",B1459&amp;COUNTIF(B$5:B1459,B1459))</f>
        <v/>
      </c>
    </row>
    <row r="1460" spans="11:11" ht="15.75" customHeight="1">
      <c r="K1460" s="128" t="str">
        <f>IF(B1460="","",B1460&amp;COUNTIF(B$5:B1460,B1460))</f>
        <v/>
      </c>
    </row>
    <row r="1461" spans="11:11" ht="15.75" customHeight="1">
      <c r="K1461" s="128" t="str">
        <f>IF(B1461="","",B1461&amp;COUNTIF(B$5:B1461,B1461))</f>
        <v/>
      </c>
    </row>
    <row r="1462" spans="11:11" ht="15.75" customHeight="1">
      <c r="K1462" s="128" t="str">
        <f>IF(B1462="","",B1462&amp;COUNTIF(B$5:B1462,B1462))</f>
        <v/>
      </c>
    </row>
    <row r="1463" spans="11:11" ht="15.75" customHeight="1">
      <c r="K1463" s="128" t="str">
        <f>IF(B1463="","",B1463&amp;COUNTIF(B$5:B1463,B1463))</f>
        <v/>
      </c>
    </row>
    <row r="1464" spans="11:11" ht="15.75" customHeight="1">
      <c r="K1464" s="128" t="str">
        <f>IF(B1464="","",B1464&amp;COUNTIF(B$5:B1464,B1464))</f>
        <v/>
      </c>
    </row>
    <row r="1465" spans="11:11" ht="15.75" customHeight="1">
      <c r="K1465" s="128" t="str">
        <f>IF(B1465="","",B1465&amp;COUNTIF(B$5:B1465,B1465))</f>
        <v/>
      </c>
    </row>
    <row r="1466" spans="11:11" ht="15.75" customHeight="1">
      <c r="K1466" s="128" t="str">
        <f>IF(B1466="","",B1466&amp;COUNTIF(B$5:B1466,B1466))</f>
        <v/>
      </c>
    </row>
    <row r="1467" spans="11:11" ht="15.75" customHeight="1">
      <c r="K1467" s="128" t="str">
        <f>IF(B1467="","",B1467&amp;COUNTIF(B$5:B1467,B1467))</f>
        <v/>
      </c>
    </row>
    <row r="1468" spans="11:11" ht="15.75" customHeight="1">
      <c r="K1468" s="128" t="str">
        <f>IF(B1468="","",B1468&amp;COUNTIF(B$5:B1468,B1468))</f>
        <v/>
      </c>
    </row>
    <row r="1469" spans="11:11" ht="15.75" customHeight="1">
      <c r="K1469" s="128" t="str">
        <f>IF(B1469="","",B1469&amp;COUNTIF(B$5:B1469,B1469))</f>
        <v/>
      </c>
    </row>
    <row r="1470" spans="11:11" ht="15.75" customHeight="1">
      <c r="K1470" s="128" t="str">
        <f>IF(B1470="","",B1470&amp;COUNTIF(B$5:B1470,B1470))</f>
        <v/>
      </c>
    </row>
    <row r="1471" spans="11:11" ht="15.75" customHeight="1">
      <c r="K1471" s="128" t="str">
        <f>IF(B1471="","",B1471&amp;COUNTIF(B$5:B1471,B1471))</f>
        <v/>
      </c>
    </row>
    <row r="1472" spans="11:11" ht="15.75" customHeight="1">
      <c r="K1472" s="128" t="str">
        <f>IF(B1472="","",B1472&amp;COUNTIF(B$5:B1472,B1472))</f>
        <v/>
      </c>
    </row>
    <row r="1473" spans="11:11" ht="15.75" customHeight="1">
      <c r="K1473" s="128" t="str">
        <f>IF(B1473="","",B1473&amp;COUNTIF(B$5:B1473,B1473))</f>
        <v/>
      </c>
    </row>
    <row r="1474" spans="11:11" ht="15.75" customHeight="1">
      <c r="K1474" s="128" t="str">
        <f>IF(B1474="","",B1474&amp;COUNTIF(B$5:B1474,B1474))</f>
        <v/>
      </c>
    </row>
    <row r="1475" spans="11:11" ht="15.75" customHeight="1">
      <c r="K1475" s="128" t="str">
        <f>IF(B1475="","",B1475&amp;COUNTIF(B$5:B1475,B1475))</f>
        <v/>
      </c>
    </row>
    <row r="1476" spans="11:11" ht="15.75" customHeight="1">
      <c r="K1476" s="128" t="str">
        <f>IF(B1476="","",B1476&amp;COUNTIF(B$5:B1476,B1476))</f>
        <v/>
      </c>
    </row>
    <row r="1477" spans="11:11" ht="15.75" customHeight="1">
      <c r="K1477" s="128" t="str">
        <f>IF(B1477="","",B1477&amp;COUNTIF(B$5:B1477,B1477))</f>
        <v/>
      </c>
    </row>
    <row r="1478" spans="11:11" ht="15.75" customHeight="1">
      <c r="K1478" s="128" t="str">
        <f>IF(B1478="","",B1478&amp;COUNTIF(B$5:B1478,B1478))</f>
        <v/>
      </c>
    </row>
    <row r="1479" spans="11:11" ht="15.75" customHeight="1">
      <c r="K1479" s="128" t="str">
        <f>IF(B1479="","",B1479&amp;COUNTIF(B$5:B1479,B1479))</f>
        <v/>
      </c>
    </row>
    <row r="1480" spans="11:11" ht="15.75" customHeight="1">
      <c r="K1480" s="128" t="str">
        <f>IF(B1480="","",B1480&amp;COUNTIF(B$5:B1480,B1480))</f>
        <v/>
      </c>
    </row>
    <row r="1481" spans="11:11" ht="15.75" customHeight="1">
      <c r="K1481" s="128" t="str">
        <f>IF(B1481="","",B1481&amp;COUNTIF(B$5:B1481,B1481))</f>
        <v/>
      </c>
    </row>
    <row r="1482" spans="11:11" ht="15.75" customHeight="1">
      <c r="K1482" s="128" t="str">
        <f>IF(B1482="","",B1482&amp;COUNTIF(B$5:B1482,B1482))</f>
        <v/>
      </c>
    </row>
    <row r="1483" spans="11:11" ht="15.75" customHeight="1">
      <c r="K1483" s="128" t="str">
        <f>IF(B1483="","",B1483&amp;COUNTIF(B$5:B1483,B1483))</f>
        <v/>
      </c>
    </row>
    <row r="1484" spans="11:11" ht="15.75" customHeight="1">
      <c r="K1484" s="128" t="str">
        <f>IF(B1484="","",B1484&amp;COUNTIF(B$5:B1484,B1484))</f>
        <v/>
      </c>
    </row>
    <row r="1485" spans="11:11" ht="15.75" customHeight="1">
      <c r="K1485" s="128" t="str">
        <f>IF(B1485="","",B1485&amp;COUNTIF(B$5:B1485,B1485))</f>
        <v/>
      </c>
    </row>
    <row r="1486" spans="11:11" ht="15.75" customHeight="1">
      <c r="K1486" s="128" t="str">
        <f>IF(B1486="","",B1486&amp;COUNTIF(B$5:B1486,B1486))</f>
        <v/>
      </c>
    </row>
    <row r="1487" spans="11:11" ht="15.75" customHeight="1">
      <c r="K1487" s="128" t="str">
        <f>IF(B1487="","",B1487&amp;COUNTIF(B$5:B1487,B1487))</f>
        <v/>
      </c>
    </row>
    <row r="1488" spans="11:11" ht="15.75" customHeight="1">
      <c r="K1488" s="128" t="str">
        <f>IF(B1488="","",B1488&amp;COUNTIF(B$5:B1488,B1488))</f>
        <v/>
      </c>
    </row>
    <row r="1489" spans="11:11" ht="15.75" customHeight="1">
      <c r="K1489" s="128" t="str">
        <f>IF(B1489="","",B1489&amp;COUNTIF(B$5:B1489,B1489))</f>
        <v/>
      </c>
    </row>
    <row r="1490" spans="11:11" ht="15.75" customHeight="1">
      <c r="K1490" s="128" t="str">
        <f>IF(B1490="","",B1490&amp;COUNTIF(B$5:B1490,B1490))</f>
        <v/>
      </c>
    </row>
    <row r="1491" spans="11:11" ht="15.75" customHeight="1">
      <c r="K1491" s="128" t="str">
        <f>IF(B1491="","",B1491&amp;COUNTIF(B$5:B1491,B1491))</f>
        <v/>
      </c>
    </row>
    <row r="1492" spans="11:11" ht="15.75" customHeight="1">
      <c r="K1492" s="128" t="str">
        <f>IF(B1492="","",B1492&amp;COUNTIF(B$5:B1492,B1492))</f>
        <v/>
      </c>
    </row>
    <row r="1493" spans="11:11" ht="15.75" customHeight="1">
      <c r="K1493" s="128" t="str">
        <f>IF(B1493="","",B1493&amp;COUNTIF(B$5:B1493,B1493))</f>
        <v/>
      </c>
    </row>
    <row r="1494" spans="11:11" ht="15.75" customHeight="1">
      <c r="K1494" s="128" t="str">
        <f>IF(B1494="","",B1494&amp;COUNTIF(B$5:B1494,B1494))</f>
        <v/>
      </c>
    </row>
    <row r="1495" spans="11:11" ht="15.75" customHeight="1">
      <c r="K1495" s="128" t="str">
        <f>IF(B1495="","",B1495&amp;COUNTIF(B$5:B1495,B1495))</f>
        <v/>
      </c>
    </row>
    <row r="1496" spans="11:11" ht="15.75" customHeight="1">
      <c r="K1496" s="128" t="str">
        <f>IF(B1496="","",B1496&amp;COUNTIF(B$5:B1496,B1496))</f>
        <v/>
      </c>
    </row>
    <row r="1497" spans="11:11" ht="15.75" customHeight="1">
      <c r="K1497" s="128" t="str">
        <f>IF(B1497="","",B1497&amp;COUNTIF(B$5:B1497,B1497))</f>
        <v/>
      </c>
    </row>
    <row r="1498" spans="11:11" ht="15.75" customHeight="1">
      <c r="K1498" s="128" t="str">
        <f>IF(B1498="","",B1498&amp;COUNTIF(B$5:B1498,B1498))</f>
        <v/>
      </c>
    </row>
    <row r="1499" spans="11:11" ht="15.75" customHeight="1">
      <c r="K1499" s="128" t="str">
        <f>IF(B1499="","",B1499&amp;COUNTIF(B$5:B1499,B1499))</f>
        <v/>
      </c>
    </row>
    <row r="1500" spans="11:11" ht="15.75" customHeight="1">
      <c r="K1500" s="128" t="str">
        <f>IF(B1500="","",B1500&amp;COUNTIF(B$5:B1500,B1500))</f>
        <v/>
      </c>
    </row>
    <row r="1501" spans="11:11" ht="15.75" customHeight="1">
      <c r="K1501" s="128" t="str">
        <f>IF(B1501="","",B1501&amp;COUNTIF(B$5:B1501,B1501))</f>
        <v/>
      </c>
    </row>
    <row r="1502" spans="11:11" ht="15.75" customHeight="1">
      <c r="K1502" s="128" t="str">
        <f>IF(B1502="","",B1502&amp;COUNTIF(B$5:B1502,B1502))</f>
        <v/>
      </c>
    </row>
    <row r="1503" spans="11:11" ht="15.75" customHeight="1">
      <c r="K1503" s="128" t="str">
        <f>IF(B1503="","",B1503&amp;COUNTIF(B$5:B1503,B1503))</f>
        <v/>
      </c>
    </row>
    <row r="1504" spans="11:11" ht="15.75" customHeight="1">
      <c r="K1504" s="128" t="str">
        <f>IF(B1504="","",B1504&amp;COUNTIF(B$5:B1504,B1504))</f>
        <v/>
      </c>
    </row>
    <row r="1505" spans="11:11" ht="15.75" customHeight="1">
      <c r="K1505" s="128" t="str">
        <f>IF(B1505="","",B1505&amp;COUNTIF(B$5:B1505,B1505))</f>
        <v/>
      </c>
    </row>
    <row r="1506" spans="11:11" ht="15.75" customHeight="1">
      <c r="K1506" s="128" t="str">
        <f>IF(B1506="","",B1506&amp;COUNTIF(B$5:B1506,B1506))</f>
        <v/>
      </c>
    </row>
    <row r="1507" spans="11:11" ht="15.75" customHeight="1">
      <c r="K1507" s="128" t="str">
        <f>IF(B1507="","",B1507&amp;COUNTIF(B$5:B1507,B1507))</f>
        <v/>
      </c>
    </row>
    <row r="1508" spans="11:11" ht="15.75" customHeight="1">
      <c r="K1508" s="128" t="str">
        <f>IF(B1508="","",B1508&amp;COUNTIF(B$5:B1508,B1508))</f>
        <v/>
      </c>
    </row>
    <row r="1509" spans="11:11" ht="15.75" customHeight="1">
      <c r="K1509" s="128" t="str">
        <f>IF(B1509="","",B1509&amp;COUNTIF(B$5:B1509,B1509))</f>
        <v/>
      </c>
    </row>
    <row r="1510" spans="11:11" ht="15.75" customHeight="1">
      <c r="K1510" s="128" t="str">
        <f>IF(B1510="","",B1510&amp;COUNTIF(B$5:B1510,B1510))</f>
        <v/>
      </c>
    </row>
    <row r="1511" spans="11:11" ht="15.75" customHeight="1">
      <c r="K1511" s="128" t="str">
        <f>IF(B1511="","",B1511&amp;COUNTIF(B$5:B1511,B1511))</f>
        <v/>
      </c>
    </row>
    <row r="1512" spans="11:11" ht="15.75" customHeight="1">
      <c r="K1512" s="128" t="str">
        <f>IF(B1512="","",B1512&amp;COUNTIF(B$5:B1512,B1512))</f>
        <v/>
      </c>
    </row>
    <row r="1513" spans="11:11" ht="15.75" customHeight="1">
      <c r="K1513" s="128" t="str">
        <f>IF(B1513="","",B1513&amp;COUNTIF(B$5:B1513,B1513))</f>
        <v/>
      </c>
    </row>
    <row r="1514" spans="11:11" ht="15.75" customHeight="1">
      <c r="K1514" s="128" t="str">
        <f>IF(B1514="","",B1514&amp;COUNTIF(B$5:B1514,B1514))</f>
        <v/>
      </c>
    </row>
    <row r="1515" spans="11:11" ht="15.75" customHeight="1">
      <c r="K1515" s="128" t="str">
        <f>IF(B1515="","",B1515&amp;COUNTIF(B$5:B1515,B1515))</f>
        <v/>
      </c>
    </row>
    <row r="1516" spans="11:11" ht="15.75" customHeight="1">
      <c r="K1516" s="128" t="str">
        <f>IF(B1516="","",B1516&amp;COUNTIF(B$5:B1516,B1516))</f>
        <v/>
      </c>
    </row>
    <row r="1517" spans="11:11" ht="15.75" customHeight="1">
      <c r="K1517" s="128" t="str">
        <f>IF(B1517="","",B1517&amp;COUNTIF(B$5:B1517,B1517))</f>
        <v/>
      </c>
    </row>
    <row r="1518" spans="11:11" ht="15.75" customHeight="1">
      <c r="K1518" s="128" t="str">
        <f>IF(B1518="","",B1518&amp;COUNTIF(B$5:B1518,B1518))</f>
        <v/>
      </c>
    </row>
    <row r="1519" spans="11:11" ht="15.75" customHeight="1">
      <c r="K1519" s="128" t="str">
        <f>IF(B1519="","",B1519&amp;COUNTIF(B$5:B1519,B1519))</f>
        <v/>
      </c>
    </row>
    <row r="1520" spans="11:11" ht="15.75" customHeight="1">
      <c r="K1520" s="128" t="str">
        <f>IF(B1520="","",B1520&amp;COUNTIF(B$5:B1520,B1520))</f>
        <v/>
      </c>
    </row>
    <row r="1521" spans="11:11" ht="15.75" customHeight="1">
      <c r="K1521" s="128" t="str">
        <f>IF(B1521="","",B1521&amp;COUNTIF(B$5:B1521,B1521))</f>
        <v/>
      </c>
    </row>
    <row r="1522" spans="11:11" ht="15.75" customHeight="1">
      <c r="K1522" s="128" t="str">
        <f>IF(B1522="","",B1522&amp;COUNTIF(B$5:B1522,B1522))</f>
        <v/>
      </c>
    </row>
    <row r="1523" spans="11:11" ht="15.75" customHeight="1">
      <c r="K1523" s="128" t="str">
        <f>IF(B1523="","",B1523&amp;COUNTIF(B$5:B1523,B1523))</f>
        <v/>
      </c>
    </row>
    <row r="1524" spans="11:11" ht="15.75" customHeight="1">
      <c r="K1524" s="128" t="str">
        <f>IF(B1524="","",B1524&amp;COUNTIF(B$5:B1524,B1524))</f>
        <v/>
      </c>
    </row>
    <row r="1525" spans="11:11" ht="15.75" customHeight="1">
      <c r="K1525" s="128" t="str">
        <f>IF(B1525="","",B1525&amp;COUNTIF(B$5:B1525,B1525))</f>
        <v/>
      </c>
    </row>
    <row r="1526" spans="11:11" ht="15.75" customHeight="1">
      <c r="K1526" s="128" t="str">
        <f>IF(B1526="","",B1526&amp;COUNTIF(B$5:B1526,B1526))</f>
        <v/>
      </c>
    </row>
    <row r="1527" spans="11:11" ht="15.75" customHeight="1">
      <c r="K1527" s="128" t="str">
        <f>IF(B1527="","",B1527&amp;COUNTIF(B$5:B1527,B1527))</f>
        <v/>
      </c>
    </row>
    <row r="1528" spans="11:11" ht="15.75" customHeight="1">
      <c r="K1528" s="128" t="str">
        <f>IF(B1528="","",B1528&amp;COUNTIF(B$5:B1528,B1528))</f>
        <v/>
      </c>
    </row>
    <row r="1529" spans="11:11" ht="15.75" customHeight="1">
      <c r="K1529" s="128" t="str">
        <f>IF(B1529="","",B1529&amp;COUNTIF(B$5:B1529,B1529))</f>
        <v/>
      </c>
    </row>
    <row r="1530" spans="11:11" ht="15.75" customHeight="1">
      <c r="K1530" s="128" t="str">
        <f>IF(B1530="","",B1530&amp;COUNTIF(B$5:B1530,B1530))</f>
        <v/>
      </c>
    </row>
    <row r="1531" spans="11:11" ht="15.75" customHeight="1">
      <c r="K1531" s="128" t="str">
        <f>IF(B1531="","",B1531&amp;COUNTIF(B$5:B1531,B1531))</f>
        <v/>
      </c>
    </row>
    <row r="1532" spans="11:11" ht="15.75" customHeight="1">
      <c r="K1532" s="128" t="str">
        <f>IF(B1532="","",B1532&amp;COUNTIF(B$5:B1532,B1532))</f>
        <v/>
      </c>
    </row>
    <row r="1533" spans="11:11" ht="15.75" customHeight="1">
      <c r="K1533" s="128" t="str">
        <f>IF(B1533="","",B1533&amp;COUNTIF(B$5:B1533,B1533))</f>
        <v/>
      </c>
    </row>
    <row r="1534" spans="11:11" ht="15.75" customHeight="1">
      <c r="K1534" s="128" t="str">
        <f>IF(B1534="","",B1534&amp;COUNTIF(B$5:B1534,B1534))</f>
        <v/>
      </c>
    </row>
    <row r="1535" spans="11:11" ht="15.75" customHeight="1">
      <c r="K1535" s="128" t="str">
        <f>IF(B1535="","",B1535&amp;COUNTIF(B$5:B1535,B1535))</f>
        <v/>
      </c>
    </row>
    <row r="1536" spans="11:11" ht="15.75" customHeight="1">
      <c r="K1536" s="128" t="str">
        <f>IF(B1536="","",B1536&amp;COUNTIF(B$5:B1536,B1536))</f>
        <v/>
      </c>
    </row>
    <row r="1537" spans="11:11" ht="15.75" customHeight="1">
      <c r="K1537" s="128" t="str">
        <f>IF(B1537="","",B1537&amp;COUNTIF(B$5:B1537,B1537))</f>
        <v/>
      </c>
    </row>
    <row r="1538" spans="11:11" ht="15.75" customHeight="1">
      <c r="K1538" s="128" t="str">
        <f>IF(B1538="","",B1538&amp;COUNTIF(B$5:B1538,B1538))</f>
        <v/>
      </c>
    </row>
    <row r="1539" spans="11:11" ht="15.75" customHeight="1">
      <c r="K1539" s="128" t="str">
        <f>IF(B1539="","",B1539&amp;COUNTIF(B$5:B1539,B1539))</f>
        <v/>
      </c>
    </row>
    <row r="1540" spans="11:11" ht="15.75" customHeight="1">
      <c r="K1540" s="128" t="str">
        <f>IF(B1540="","",B1540&amp;COUNTIF(B$5:B1540,B1540))</f>
        <v/>
      </c>
    </row>
    <row r="1541" spans="11:11" ht="15.75" customHeight="1">
      <c r="K1541" s="128" t="str">
        <f>IF(B1541="","",B1541&amp;COUNTIF(B$5:B1541,B1541))</f>
        <v/>
      </c>
    </row>
    <row r="1542" spans="11:11" ht="15.75" customHeight="1">
      <c r="K1542" s="128" t="str">
        <f>IF(B1542="","",B1542&amp;COUNTIF(B$5:B1542,B1542))</f>
        <v/>
      </c>
    </row>
    <row r="1543" spans="11:11" ht="15.75" customHeight="1">
      <c r="K1543" s="128" t="str">
        <f>IF(B1543="","",B1543&amp;COUNTIF(B$5:B1543,B1543))</f>
        <v/>
      </c>
    </row>
    <row r="1544" spans="11:11" ht="15.75" customHeight="1">
      <c r="K1544" s="128" t="str">
        <f>IF(B1544="","",B1544&amp;COUNTIF(B$5:B1544,B1544))</f>
        <v/>
      </c>
    </row>
    <row r="1545" spans="11:11" ht="15.75" customHeight="1">
      <c r="K1545" s="128" t="str">
        <f>IF(B1545="","",B1545&amp;COUNTIF(B$5:B1545,B1545))</f>
        <v/>
      </c>
    </row>
    <row r="1546" spans="11:11" ht="15.75" customHeight="1">
      <c r="K1546" s="128" t="str">
        <f>IF(B1546="","",B1546&amp;COUNTIF(B$5:B1546,B1546))</f>
        <v/>
      </c>
    </row>
    <row r="1547" spans="11:11" ht="15.75" customHeight="1">
      <c r="K1547" s="128" t="str">
        <f>IF(B1547="","",B1547&amp;COUNTIF(B$5:B1547,B1547))</f>
        <v/>
      </c>
    </row>
    <row r="1548" spans="11:11" ht="15.75" customHeight="1">
      <c r="K1548" s="128" t="str">
        <f>IF(B1548="","",B1548&amp;COUNTIF(B$5:B1548,B1548))</f>
        <v/>
      </c>
    </row>
    <row r="1549" spans="11:11" ht="15.75" customHeight="1">
      <c r="K1549" s="128" t="str">
        <f>IF(B1549="","",B1549&amp;COUNTIF(B$5:B1549,B1549))</f>
        <v/>
      </c>
    </row>
    <row r="1550" spans="11:11" ht="15.75" customHeight="1">
      <c r="K1550" s="128" t="str">
        <f>IF(B1550="","",B1550&amp;COUNTIF(B$5:B1550,B1550))</f>
        <v/>
      </c>
    </row>
    <row r="1551" spans="11:11" ht="15.75" customHeight="1">
      <c r="K1551" s="128" t="str">
        <f>IF(B1551="","",B1551&amp;COUNTIF(B$5:B1551,B1551))</f>
        <v/>
      </c>
    </row>
    <row r="1552" spans="11:11" ht="15.75" customHeight="1">
      <c r="K1552" s="128" t="str">
        <f>IF(B1552="","",B1552&amp;COUNTIF(B$5:B1552,B1552))</f>
        <v/>
      </c>
    </row>
    <row r="1553" spans="11:11" ht="15.75" customHeight="1">
      <c r="K1553" s="128" t="str">
        <f>IF(B1553="","",B1553&amp;COUNTIF(B$5:B1553,B1553))</f>
        <v/>
      </c>
    </row>
    <row r="1554" spans="11:11" ht="15.75" customHeight="1">
      <c r="K1554" s="128" t="str">
        <f>IF(B1554="","",B1554&amp;COUNTIF(B$5:B1554,B1554))</f>
        <v/>
      </c>
    </row>
    <row r="1555" spans="11:11" ht="15.75" customHeight="1">
      <c r="K1555" s="128" t="str">
        <f>IF(B1555="","",B1555&amp;COUNTIF(B$5:B1555,B1555))</f>
        <v/>
      </c>
    </row>
    <row r="1556" spans="11:11" ht="15.75" customHeight="1">
      <c r="K1556" s="128" t="str">
        <f>IF(B1556="","",B1556&amp;COUNTIF(B$5:B1556,B1556))</f>
        <v/>
      </c>
    </row>
    <row r="1557" spans="11:11" ht="15.75" customHeight="1">
      <c r="K1557" s="128" t="str">
        <f>IF(B1557="","",B1557&amp;COUNTIF(B$5:B1557,B1557))</f>
        <v/>
      </c>
    </row>
    <row r="1558" spans="11:11" ht="15.75" customHeight="1">
      <c r="K1558" s="128" t="str">
        <f>IF(B1558="","",B1558&amp;COUNTIF(B$5:B1558,B1558))</f>
        <v/>
      </c>
    </row>
    <row r="1559" spans="11:11" ht="15.75" customHeight="1">
      <c r="K1559" s="128" t="str">
        <f>IF(B1559="","",B1559&amp;COUNTIF(B$5:B1559,B1559))</f>
        <v/>
      </c>
    </row>
    <row r="1560" spans="11:11" ht="15.75" customHeight="1">
      <c r="K1560" s="128" t="str">
        <f>IF(B1560="","",B1560&amp;COUNTIF(B$5:B1560,B1560))</f>
        <v/>
      </c>
    </row>
    <row r="1561" spans="11:11" ht="15.75" customHeight="1">
      <c r="K1561" s="128" t="str">
        <f>IF(B1561="","",B1561&amp;COUNTIF(B$5:B1561,B1561))</f>
        <v/>
      </c>
    </row>
    <row r="1562" spans="11:11" ht="15.75" customHeight="1">
      <c r="K1562" s="128" t="str">
        <f>IF(B1562="","",B1562&amp;COUNTIF(B$5:B1562,B1562))</f>
        <v/>
      </c>
    </row>
    <row r="1563" spans="11:11" ht="15.75" customHeight="1">
      <c r="K1563" s="128" t="str">
        <f>IF(B1563="","",B1563&amp;COUNTIF(B$5:B1563,B1563))</f>
        <v/>
      </c>
    </row>
    <row r="1564" spans="11:11" ht="15.75" customHeight="1">
      <c r="K1564" s="128" t="str">
        <f>IF(B1564="","",B1564&amp;COUNTIF(B$5:B1564,B1564))</f>
        <v/>
      </c>
    </row>
    <row r="1565" spans="11:11" ht="15.75" customHeight="1">
      <c r="K1565" s="128" t="str">
        <f>IF(B1565="","",B1565&amp;COUNTIF(B$5:B1565,B1565))</f>
        <v/>
      </c>
    </row>
    <row r="1566" spans="11:11" ht="15.75" customHeight="1">
      <c r="K1566" s="128" t="str">
        <f>IF(B1566="","",B1566&amp;COUNTIF(B$5:B1566,B1566))</f>
        <v/>
      </c>
    </row>
    <row r="1567" spans="11:11" ht="15.75" customHeight="1">
      <c r="K1567" s="128" t="str">
        <f>IF(B1567="","",B1567&amp;COUNTIF(B$5:B1567,B1567))</f>
        <v/>
      </c>
    </row>
    <row r="1568" spans="11:11" ht="15.75" customHeight="1">
      <c r="K1568" s="128" t="str">
        <f>IF(B1568="","",B1568&amp;COUNTIF(B$5:B1568,B1568))</f>
        <v/>
      </c>
    </row>
    <row r="1569" spans="11:11" ht="15.75" customHeight="1">
      <c r="K1569" s="128" t="str">
        <f>IF(B1569="","",B1569&amp;COUNTIF(B$5:B1569,B1569))</f>
        <v/>
      </c>
    </row>
    <row r="1570" spans="11:11" ht="15.75" customHeight="1">
      <c r="K1570" s="128" t="str">
        <f>IF(B1570="","",B1570&amp;COUNTIF(B$5:B1570,B1570))</f>
        <v/>
      </c>
    </row>
    <row r="1571" spans="11:11" ht="15.75" customHeight="1">
      <c r="K1571" s="128" t="str">
        <f>IF(B1571="","",B1571&amp;COUNTIF(B$5:B1571,B1571))</f>
        <v/>
      </c>
    </row>
    <row r="1572" spans="11:11" ht="15.75" customHeight="1">
      <c r="K1572" s="128" t="str">
        <f>IF(B1572="","",B1572&amp;COUNTIF(B$5:B1572,B1572))</f>
        <v/>
      </c>
    </row>
    <row r="1573" spans="11:11" ht="15.75" customHeight="1">
      <c r="K1573" s="128" t="str">
        <f>IF(B1573="","",B1573&amp;COUNTIF(B$5:B1573,B1573))</f>
        <v/>
      </c>
    </row>
    <row r="1574" spans="11:11" ht="15.75" customHeight="1">
      <c r="K1574" s="128" t="str">
        <f>IF(B1574="","",B1574&amp;COUNTIF(B$5:B1574,B1574))</f>
        <v/>
      </c>
    </row>
    <row r="1575" spans="11:11" ht="15.75" customHeight="1">
      <c r="K1575" s="128" t="str">
        <f>IF(B1575="","",B1575&amp;COUNTIF(B$5:B1575,B1575))</f>
        <v/>
      </c>
    </row>
    <row r="1576" spans="11:11" ht="15.75" customHeight="1">
      <c r="K1576" s="128" t="str">
        <f>IF(B1576="","",B1576&amp;COUNTIF(B$5:B1576,B1576))</f>
        <v/>
      </c>
    </row>
    <row r="1577" spans="11:11" ht="15.75" customHeight="1">
      <c r="K1577" s="128" t="str">
        <f>IF(B1577="","",B1577&amp;COUNTIF(B$5:B1577,B1577))</f>
        <v/>
      </c>
    </row>
    <row r="1578" spans="11:11" ht="15.75" customHeight="1">
      <c r="K1578" s="128" t="str">
        <f>IF(B1578="","",B1578&amp;COUNTIF(B$5:B1578,B1578))</f>
        <v/>
      </c>
    </row>
    <row r="1579" spans="11:11" ht="15.75" customHeight="1">
      <c r="K1579" s="128" t="str">
        <f>IF(B1579="","",B1579&amp;COUNTIF(B$5:B1579,B1579))</f>
        <v/>
      </c>
    </row>
    <row r="1580" spans="11:11" ht="15.75" customHeight="1">
      <c r="K1580" s="128" t="str">
        <f>IF(B1580="","",B1580&amp;COUNTIF(B$5:B1580,B1580))</f>
        <v/>
      </c>
    </row>
    <row r="1581" spans="11:11" ht="15.75" customHeight="1">
      <c r="K1581" s="128" t="str">
        <f>IF(B1581="","",B1581&amp;COUNTIF(B$5:B1581,B1581))</f>
        <v/>
      </c>
    </row>
    <row r="1582" spans="11:11" ht="15.75" customHeight="1">
      <c r="K1582" s="128" t="str">
        <f>IF(B1582="","",B1582&amp;COUNTIF(B$5:B1582,B1582))</f>
        <v/>
      </c>
    </row>
    <row r="1583" spans="11:11" ht="15.75" customHeight="1">
      <c r="K1583" s="128" t="str">
        <f>IF(B1583="","",B1583&amp;COUNTIF(B$5:B1583,B1583))</f>
        <v/>
      </c>
    </row>
    <row r="1584" spans="11:11" ht="15.75" customHeight="1">
      <c r="K1584" s="128" t="str">
        <f>IF(B1584="","",B1584&amp;COUNTIF(B$5:B1584,B1584))</f>
        <v/>
      </c>
    </row>
    <row r="1585" spans="11:11" ht="15.75" customHeight="1">
      <c r="K1585" s="128" t="str">
        <f>IF(B1585="","",B1585&amp;COUNTIF(B$5:B1585,B1585))</f>
        <v/>
      </c>
    </row>
    <row r="1586" spans="11:11" ht="15.75" customHeight="1">
      <c r="K1586" s="128" t="str">
        <f>IF(B1586="","",B1586&amp;COUNTIF(B$5:B1586,B1586))</f>
        <v/>
      </c>
    </row>
    <row r="1587" spans="11:11" ht="15.75" customHeight="1">
      <c r="K1587" s="128" t="str">
        <f>IF(B1587="","",B1587&amp;COUNTIF(B$5:B1587,B1587))</f>
        <v/>
      </c>
    </row>
    <row r="1588" spans="11:11" ht="15.75" customHeight="1">
      <c r="K1588" s="128" t="str">
        <f>IF(B1588="","",B1588&amp;COUNTIF(B$5:B1588,B1588))</f>
        <v/>
      </c>
    </row>
    <row r="1589" spans="11:11" ht="15.75" customHeight="1">
      <c r="K1589" s="128" t="str">
        <f>IF(B1589="","",B1589&amp;COUNTIF(B$5:B1589,B1589))</f>
        <v/>
      </c>
    </row>
    <row r="1590" spans="11:11" ht="15.75" customHeight="1">
      <c r="K1590" s="128" t="str">
        <f>IF(B1590="","",B1590&amp;COUNTIF(B$5:B1590,B1590))</f>
        <v/>
      </c>
    </row>
    <row r="1591" spans="11:11" ht="15.75" customHeight="1">
      <c r="K1591" s="128" t="str">
        <f>IF(B1591="","",B1591&amp;COUNTIF(B$5:B1591,B1591))</f>
        <v/>
      </c>
    </row>
    <row r="1592" spans="11:11" ht="15.75" customHeight="1">
      <c r="K1592" s="128" t="str">
        <f>IF(B1592="","",B1592&amp;COUNTIF(B$5:B1592,B1592))</f>
        <v/>
      </c>
    </row>
    <row r="1593" spans="11:11" ht="15.75" customHeight="1">
      <c r="K1593" s="128" t="str">
        <f>IF(B1593="","",B1593&amp;COUNTIF(B$5:B1593,B1593))</f>
        <v/>
      </c>
    </row>
    <row r="1594" spans="11:11" ht="15.75" customHeight="1">
      <c r="K1594" s="128" t="str">
        <f>IF(B1594="","",B1594&amp;COUNTIF(B$5:B1594,B1594))</f>
        <v/>
      </c>
    </row>
    <row r="1595" spans="11:11" ht="15.75" customHeight="1">
      <c r="K1595" s="128" t="str">
        <f>IF(B1595="","",B1595&amp;COUNTIF(B$5:B1595,B1595))</f>
        <v/>
      </c>
    </row>
    <row r="1596" spans="11:11" ht="15.75" customHeight="1">
      <c r="K1596" s="128" t="str">
        <f>IF(B1596="","",B1596&amp;COUNTIF(B$5:B1596,B1596))</f>
        <v/>
      </c>
    </row>
    <row r="1597" spans="11:11" ht="15.75" customHeight="1">
      <c r="K1597" s="128" t="str">
        <f>IF(B1597="","",B1597&amp;COUNTIF(B$5:B1597,B1597))</f>
        <v/>
      </c>
    </row>
    <row r="1598" spans="11:11" ht="15.75" customHeight="1">
      <c r="K1598" s="128" t="str">
        <f>IF(B1598="","",B1598&amp;COUNTIF(B$5:B1598,B1598))</f>
        <v/>
      </c>
    </row>
    <row r="1599" spans="11:11" ht="15.75" customHeight="1">
      <c r="K1599" s="128" t="str">
        <f>IF(B1599="","",B1599&amp;COUNTIF(B$5:B1599,B1599))</f>
        <v/>
      </c>
    </row>
    <row r="1600" spans="11:11" ht="15.75" customHeight="1">
      <c r="K1600" s="128" t="str">
        <f>IF(B1600="","",B1600&amp;COUNTIF(B$5:B1600,B1600))</f>
        <v/>
      </c>
    </row>
    <row r="1601" spans="11:11" ht="15.75" customHeight="1">
      <c r="K1601" s="128" t="str">
        <f>IF(B1601="","",B1601&amp;COUNTIF(B$5:B1601,B1601))</f>
        <v/>
      </c>
    </row>
    <row r="1602" spans="11:11" ht="15.75" customHeight="1">
      <c r="K1602" s="128" t="str">
        <f>IF(B1602="","",B1602&amp;COUNTIF(B$5:B1602,B1602))</f>
        <v/>
      </c>
    </row>
    <row r="1603" spans="11:11" ht="15.75" customHeight="1">
      <c r="K1603" s="128" t="str">
        <f>IF(B1603="","",B1603&amp;COUNTIF(B$5:B1603,B1603))</f>
        <v/>
      </c>
    </row>
    <row r="1604" spans="11:11" ht="15.75" customHeight="1">
      <c r="K1604" s="128" t="str">
        <f>IF(B1604="","",B1604&amp;COUNTIF(B$5:B1604,B1604))</f>
        <v/>
      </c>
    </row>
    <row r="1605" spans="11:11" ht="15.75" customHeight="1">
      <c r="K1605" s="128" t="str">
        <f>IF(B1605="","",B1605&amp;COUNTIF(B$5:B1605,B1605))</f>
        <v/>
      </c>
    </row>
    <row r="1606" spans="11:11" ht="15.75" customHeight="1">
      <c r="K1606" s="128" t="str">
        <f>IF(B1606="","",B1606&amp;COUNTIF(B$5:B1606,B1606))</f>
        <v/>
      </c>
    </row>
    <row r="1607" spans="11:11" ht="15.75" customHeight="1">
      <c r="K1607" s="128" t="str">
        <f>IF(B1607="","",B1607&amp;COUNTIF(B$5:B1607,B1607))</f>
        <v/>
      </c>
    </row>
    <row r="1608" spans="11:11" ht="15.75" customHeight="1">
      <c r="K1608" s="128" t="str">
        <f>IF(B1608="","",B1608&amp;COUNTIF(B$5:B1608,B1608))</f>
        <v/>
      </c>
    </row>
    <row r="1609" spans="11:11" ht="15.75" customHeight="1">
      <c r="K1609" s="128" t="str">
        <f>IF(B1609="","",B1609&amp;COUNTIF(B$5:B1609,B1609))</f>
        <v/>
      </c>
    </row>
    <row r="1610" spans="11:11" ht="15.75" customHeight="1">
      <c r="K1610" s="128" t="str">
        <f>IF(B1610="","",B1610&amp;COUNTIF(B$5:B1610,B1610))</f>
        <v/>
      </c>
    </row>
    <row r="1611" spans="11:11" ht="15.75" customHeight="1">
      <c r="K1611" s="128" t="str">
        <f>IF(B1611="","",B1611&amp;COUNTIF(B$5:B1611,B1611))</f>
        <v/>
      </c>
    </row>
    <row r="1612" spans="11:11" ht="15.75" customHeight="1">
      <c r="K1612" s="128" t="str">
        <f>IF(B1612="","",B1612&amp;COUNTIF(B$5:B1612,B1612))</f>
        <v/>
      </c>
    </row>
    <row r="1613" spans="11:11" ht="15.75" customHeight="1">
      <c r="K1613" s="128" t="str">
        <f>IF(B1613="","",B1613&amp;COUNTIF(B$5:B1613,B1613))</f>
        <v/>
      </c>
    </row>
    <row r="1614" spans="11:11" ht="15.75" customHeight="1">
      <c r="K1614" s="128" t="str">
        <f>IF(B1614="","",B1614&amp;COUNTIF(B$5:B1614,B1614))</f>
        <v/>
      </c>
    </row>
    <row r="1615" spans="11:11" ht="15.75" customHeight="1">
      <c r="K1615" s="128" t="str">
        <f>IF(B1615="","",B1615&amp;COUNTIF(B$5:B1615,B1615))</f>
        <v/>
      </c>
    </row>
    <row r="1616" spans="11:11" ht="15.75" customHeight="1">
      <c r="K1616" s="128" t="str">
        <f>IF(B1616="","",B1616&amp;COUNTIF(B$5:B1616,B1616))</f>
        <v/>
      </c>
    </row>
    <row r="1617" spans="11:11" ht="15.75" customHeight="1">
      <c r="K1617" s="128" t="str">
        <f>IF(B1617="","",B1617&amp;COUNTIF(B$5:B1617,B1617))</f>
        <v/>
      </c>
    </row>
    <row r="1618" spans="11:11" ht="15.75" customHeight="1">
      <c r="K1618" s="128" t="str">
        <f>IF(B1618="","",B1618&amp;COUNTIF(B$5:B1618,B1618))</f>
        <v/>
      </c>
    </row>
    <row r="1619" spans="11:11" ht="15.75" customHeight="1">
      <c r="K1619" s="128" t="str">
        <f>IF(B1619="","",B1619&amp;COUNTIF(B$5:B1619,B1619))</f>
        <v/>
      </c>
    </row>
    <row r="1620" spans="11:11" ht="15.75" customHeight="1">
      <c r="K1620" s="128" t="str">
        <f>IF(B1620="","",B1620&amp;COUNTIF(B$5:B1620,B1620))</f>
        <v/>
      </c>
    </row>
    <row r="1621" spans="11:11" ht="15.75" customHeight="1">
      <c r="K1621" s="128" t="str">
        <f>IF(B1621="","",B1621&amp;COUNTIF(B$5:B1621,B1621))</f>
        <v/>
      </c>
    </row>
    <row r="1622" spans="11:11" ht="15.75" customHeight="1">
      <c r="K1622" s="128" t="str">
        <f>IF(B1622="","",B1622&amp;COUNTIF(B$5:B1622,B1622))</f>
        <v/>
      </c>
    </row>
    <row r="1623" spans="11:11" ht="15.75" customHeight="1">
      <c r="K1623" s="128" t="str">
        <f>IF(B1623="","",B1623&amp;COUNTIF(B$5:B1623,B1623))</f>
        <v/>
      </c>
    </row>
    <row r="1624" spans="11:11" ht="15.75" customHeight="1">
      <c r="K1624" s="128" t="str">
        <f>IF(B1624="","",B1624&amp;COUNTIF(B$5:B1624,B1624))</f>
        <v/>
      </c>
    </row>
    <row r="1625" spans="11:11" ht="15.75" customHeight="1">
      <c r="K1625" s="128" t="str">
        <f>IF(B1625="","",B1625&amp;COUNTIF(B$5:B1625,B1625))</f>
        <v/>
      </c>
    </row>
    <row r="1626" spans="11:11" ht="15.75" customHeight="1">
      <c r="K1626" s="128" t="str">
        <f>IF(B1626="","",B1626&amp;COUNTIF(B$5:B1626,B1626))</f>
        <v/>
      </c>
    </row>
    <row r="1627" spans="11:11" ht="15.75" customHeight="1">
      <c r="K1627" s="128" t="str">
        <f>IF(B1627="","",B1627&amp;COUNTIF(B$5:B1627,B1627))</f>
        <v/>
      </c>
    </row>
    <row r="1628" spans="11:11" ht="15.75" customHeight="1">
      <c r="K1628" s="128" t="str">
        <f>IF(B1628="","",B1628&amp;COUNTIF(B$5:B1628,B1628))</f>
        <v/>
      </c>
    </row>
    <row r="1629" spans="11:11" ht="15.75" customHeight="1">
      <c r="K1629" s="128" t="str">
        <f>IF(B1629="","",B1629&amp;COUNTIF(B$5:B1629,B1629))</f>
        <v/>
      </c>
    </row>
    <row r="1630" spans="11:11" ht="15.75" customHeight="1">
      <c r="K1630" s="128" t="str">
        <f>IF(B1630="","",B1630&amp;COUNTIF(B$5:B1630,B1630))</f>
        <v/>
      </c>
    </row>
    <row r="1631" spans="11:11" ht="15.75" customHeight="1">
      <c r="K1631" s="128" t="str">
        <f>IF(B1631="","",B1631&amp;COUNTIF(B$5:B1631,B1631))</f>
        <v/>
      </c>
    </row>
    <row r="1632" spans="11:11" ht="15.75" customHeight="1">
      <c r="K1632" s="128" t="str">
        <f>IF(B1632="","",B1632&amp;COUNTIF(B$5:B1632,B1632))</f>
        <v/>
      </c>
    </row>
    <row r="1633" spans="11:11" ht="15.75" customHeight="1">
      <c r="K1633" s="128" t="str">
        <f>IF(B1633="","",B1633&amp;COUNTIF(B$5:B1633,B1633))</f>
        <v/>
      </c>
    </row>
    <row r="1634" spans="11:11" ht="15.75" customHeight="1">
      <c r="K1634" s="128" t="str">
        <f>IF(B1634="","",B1634&amp;COUNTIF(B$5:B1634,B1634))</f>
        <v/>
      </c>
    </row>
    <row r="1635" spans="11:11" ht="15.75" customHeight="1">
      <c r="K1635" s="128" t="str">
        <f>IF(B1635="","",B1635&amp;COUNTIF(B$5:B1635,B1635))</f>
        <v/>
      </c>
    </row>
    <row r="1636" spans="11:11" ht="15.75" customHeight="1">
      <c r="K1636" s="128" t="str">
        <f>IF(B1636="","",B1636&amp;COUNTIF(B$5:B1636,B1636))</f>
        <v/>
      </c>
    </row>
    <row r="1637" spans="11:11" ht="15.75" customHeight="1">
      <c r="K1637" s="128" t="str">
        <f>IF(B1637="","",B1637&amp;COUNTIF(B$5:B1637,B1637))</f>
        <v/>
      </c>
    </row>
    <row r="1638" spans="11:11" ht="15.75" customHeight="1">
      <c r="K1638" s="128" t="str">
        <f>IF(B1638="","",B1638&amp;COUNTIF(B$5:B1638,B1638))</f>
        <v/>
      </c>
    </row>
    <row r="1639" spans="11:11" ht="15.75" customHeight="1">
      <c r="K1639" s="128" t="str">
        <f>IF(B1639="","",B1639&amp;COUNTIF(B$5:B1639,B1639))</f>
        <v/>
      </c>
    </row>
    <row r="1640" spans="11:11" ht="15.75" customHeight="1">
      <c r="K1640" s="128" t="str">
        <f>IF(B1640="","",B1640&amp;COUNTIF(B$5:B1640,B1640))</f>
        <v/>
      </c>
    </row>
    <row r="1641" spans="11:11" ht="15.75" customHeight="1">
      <c r="K1641" s="128" t="str">
        <f>IF(B1641="","",B1641&amp;COUNTIF(B$5:B1641,B1641))</f>
        <v/>
      </c>
    </row>
    <row r="1642" spans="11:11" ht="15.75" customHeight="1">
      <c r="K1642" s="128" t="str">
        <f>IF(B1642="","",B1642&amp;COUNTIF(B$5:B1642,B1642))</f>
        <v/>
      </c>
    </row>
    <row r="1643" spans="11:11" ht="15.75" customHeight="1">
      <c r="K1643" s="128" t="str">
        <f>IF(B1643="","",B1643&amp;COUNTIF(B$5:B1643,B1643))</f>
        <v/>
      </c>
    </row>
    <row r="1644" spans="11:11" ht="15.75" customHeight="1">
      <c r="K1644" s="128" t="str">
        <f>IF(B1644="","",B1644&amp;COUNTIF(B$5:B1644,B1644))</f>
        <v/>
      </c>
    </row>
    <row r="1645" spans="11:11" ht="15.75" customHeight="1">
      <c r="K1645" s="128" t="str">
        <f>IF(B1645="","",B1645&amp;COUNTIF(B$5:B1645,B1645))</f>
        <v/>
      </c>
    </row>
    <row r="1646" spans="11:11" ht="15.75" customHeight="1">
      <c r="K1646" s="128" t="str">
        <f>IF(B1646="","",B1646&amp;COUNTIF(B$5:B1646,B1646))</f>
        <v/>
      </c>
    </row>
    <row r="1647" spans="11:11" ht="15.75" customHeight="1">
      <c r="K1647" s="128" t="str">
        <f>IF(B1647="","",B1647&amp;COUNTIF(B$5:B1647,B1647))</f>
        <v/>
      </c>
    </row>
    <row r="1648" spans="11:11" ht="15.75" customHeight="1">
      <c r="K1648" s="128" t="str">
        <f>IF(B1648="","",B1648&amp;COUNTIF(B$5:B1648,B1648))</f>
        <v/>
      </c>
    </row>
    <row r="1649" spans="11:11" ht="15.75" customHeight="1">
      <c r="K1649" s="128" t="str">
        <f>IF(B1649="","",B1649&amp;COUNTIF(B$5:B1649,B1649))</f>
        <v/>
      </c>
    </row>
    <row r="1650" spans="11:11" ht="15.75" customHeight="1">
      <c r="K1650" s="128" t="str">
        <f>IF(B1650="","",B1650&amp;COUNTIF(B$5:B1650,B1650))</f>
        <v/>
      </c>
    </row>
    <row r="1651" spans="11:11" ht="15.75" customHeight="1">
      <c r="K1651" s="128" t="str">
        <f>IF(B1651="","",B1651&amp;COUNTIF(B$5:B1651,B1651))</f>
        <v/>
      </c>
    </row>
    <row r="1652" spans="11:11" ht="15.75" customHeight="1">
      <c r="K1652" s="128" t="str">
        <f>IF(B1652="","",B1652&amp;COUNTIF(B$5:B1652,B1652))</f>
        <v/>
      </c>
    </row>
    <row r="1653" spans="11:11" ht="15.75" customHeight="1">
      <c r="K1653" s="128" t="str">
        <f>IF(B1653="","",B1653&amp;COUNTIF(B$5:B1653,B1653))</f>
        <v/>
      </c>
    </row>
    <row r="1654" spans="11:11" ht="15.75" customHeight="1">
      <c r="K1654" s="128" t="str">
        <f>IF(B1654="","",B1654&amp;COUNTIF(B$5:B1654,B1654))</f>
        <v/>
      </c>
    </row>
    <row r="1655" spans="11:11" ht="15.75" customHeight="1">
      <c r="K1655" s="128" t="str">
        <f>IF(B1655="","",B1655&amp;COUNTIF(B$5:B1655,B1655))</f>
        <v/>
      </c>
    </row>
    <row r="1656" spans="11:11" ht="15.75" customHeight="1">
      <c r="K1656" s="128" t="str">
        <f>IF(B1656="","",B1656&amp;COUNTIF(B$5:B1656,B1656))</f>
        <v/>
      </c>
    </row>
    <row r="1657" spans="11:11" ht="15.75" customHeight="1">
      <c r="K1657" s="128" t="str">
        <f>IF(B1657="","",B1657&amp;COUNTIF(B$5:B1657,B1657))</f>
        <v/>
      </c>
    </row>
    <row r="1658" spans="11:11" ht="15.75" customHeight="1">
      <c r="K1658" s="128" t="str">
        <f>IF(B1658="","",B1658&amp;COUNTIF(B$5:B1658,B1658))</f>
        <v/>
      </c>
    </row>
    <row r="1659" spans="11:11" ht="15.75" customHeight="1">
      <c r="K1659" s="128" t="str">
        <f>IF(B1659="","",B1659&amp;COUNTIF(B$5:B1659,B1659))</f>
        <v/>
      </c>
    </row>
    <row r="1660" spans="11:11" ht="15.75" customHeight="1">
      <c r="K1660" s="128" t="str">
        <f>IF(B1660="","",B1660&amp;COUNTIF(B$5:B1660,B1660))</f>
        <v/>
      </c>
    </row>
    <row r="1661" spans="11:11" ht="15.75" customHeight="1">
      <c r="K1661" s="128" t="str">
        <f>IF(B1661="","",B1661&amp;COUNTIF(B$5:B1661,B1661))</f>
        <v/>
      </c>
    </row>
    <row r="1662" spans="11:11" ht="15.75" customHeight="1">
      <c r="K1662" s="128" t="str">
        <f>IF(B1662="","",B1662&amp;COUNTIF(B$5:B1662,B1662))</f>
        <v/>
      </c>
    </row>
    <row r="1663" spans="11:11" ht="15.75" customHeight="1">
      <c r="K1663" s="128" t="str">
        <f>IF(B1663="","",B1663&amp;COUNTIF(B$5:B1663,B1663))</f>
        <v/>
      </c>
    </row>
    <row r="1664" spans="11:11" ht="15.75" customHeight="1">
      <c r="K1664" s="128" t="str">
        <f>IF(B1664="","",B1664&amp;COUNTIF(B$5:B1664,B1664))</f>
        <v/>
      </c>
    </row>
    <row r="1665" spans="11:11" ht="15.75" customHeight="1">
      <c r="K1665" s="128" t="str">
        <f>IF(B1665="","",B1665&amp;COUNTIF(B$5:B1665,B1665))</f>
        <v/>
      </c>
    </row>
    <row r="1666" spans="11:11" ht="15.75" customHeight="1">
      <c r="K1666" s="128" t="str">
        <f>IF(B1666="","",B1666&amp;COUNTIF(B$5:B1666,B1666))</f>
        <v/>
      </c>
    </row>
    <row r="1667" spans="11:11" ht="15.75" customHeight="1">
      <c r="K1667" s="128" t="str">
        <f>IF(B1667="","",B1667&amp;COUNTIF(B$5:B1667,B1667))</f>
        <v/>
      </c>
    </row>
    <row r="1668" spans="11:11" ht="15.75" customHeight="1">
      <c r="K1668" s="128" t="str">
        <f>IF(B1668="","",B1668&amp;COUNTIF(B$5:B1668,B1668))</f>
        <v/>
      </c>
    </row>
    <row r="1669" spans="11:11" ht="15.75" customHeight="1">
      <c r="K1669" s="128" t="str">
        <f>IF(B1669="","",B1669&amp;COUNTIF(B$5:B1669,B1669))</f>
        <v/>
      </c>
    </row>
    <row r="1670" spans="11:11" ht="15.75" customHeight="1">
      <c r="K1670" s="128" t="str">
        <f>IF(B1670="","",B1670&amp;COUNTIF(B$5:B1670,B1670))</f>
        <v/>
      </c>
    </row>
    <row r="1671" spans="11:11" ht="15.75" customHeight="1">
      <c r="K1671" s="128" t="str">
        <f>IF(B1671="","",B1671&amp;COUNTIF(B$5:B1671,B1671))</f>
        <v/>
      </c>
    </row>
    <row r="1672" spans="11:11" ht="15.75" customHeight="1">
      <c r="K1672" s="128" t="str">
        <f>IF(B1672="","",B1672&amp;COUNTIF(B$5:B1672,B1672))</f>
        <v/>
      </c>
    </row>
    <row r="1673" spans="11:11" ht="15.75" customHeight="1">
      <c r="K1673" s="128" t="str">
        <f>IF(B1673="","",B1673&amp;COUNTIF(B$5:B1673,B1673))</f>
        <v/>
      </c>
    </row>
    <row r="1674" spans="11:11" ht="15.75" customHeight="1">
      <c r="K1674" s="128" t="str">
        <f>IF(B1674="","",B1674&amp;COUNTIF(B$5:B1674,B1674))</f>
        <v/>
      </c>
    </row>
    <row r="1675" spans="11:11" ht="15.75" customHeight="1">
      <c r="K1675" s="128" t="str">
        <f>IF(B1675="","",B1675&amp;COUNTIF(B$5:B1675,B1675))</f>
        <v/>
      </c>
    </row>
    <row r="1676" spans="11:11" ht="15.75" customHeight="1">
      <c r="K1676" s="128" t="str">
        <f>IF(B1676="","",B1676&amp;COUNTIF(B$5:B1676,B1676))</f>
        <v/>
      </c>
    </row>
    <row r="1677" spans="11:11" ht="15.75" customHeight="1">
      <c r="K1677" s="128" t="str">
        <f>IF(B1677="","",B1677&amp;COUNTIF(B$5:B1677,B1677))</f>
        <v/>
      </c>
    </row>
    <row r="1678" spans="11:11" ht="15.75" customHeight="1">
      <c r="K1678" s="128" t="str">
        <f>IF(B1678="","",B1678&amp;COUNTIF(B$5:B1678,B1678))</f>
        <v/>
      </c>
    </row>
    <row r="1679" spans="11:11" ht="15.75" customHeight="1">
      <c r="K1679" s="128" t="str">
        <f>IF(B1679="","",B1679&amp;COUNTIF(B$5:B1679,B1679))</f>
        <v/>
      </c>
    </row>
    <row r="1680" spans="11:11" ht="15.75" customHeight="1">
      <c r="K1680" s="128" t="str">
        <f>IF(B1680="","",B1680&amp;COUNTIF(B$5:B1680,B1680))</f>
        <v/>
      </c>
    </row>
    <row r="1681" spans="11:11" ht="15.75" customHeight="1">
      <c r="K1681" s="128" t="str">
        <f>IF(B1681="","",B1681&amp;COUNTIF(B$5:B1681,B1681))</f>
        <v/>
      </c>
    </row>
    <row r="1682" spans="11:11" ht="15.75" customHeight="1">
      <c r="K1682" s="128" t="str">
        <f>IF(B1682="","",B1682&amp;COUNTIF(B$5:B1682,B1682))</f>
        <v/>
      </c>
    </row>
    <row r="1683" spans="11:11" ht="15.75" customHeight="1">
      <c r="K1683" s="128" t="str">
        <f>IF(B1683="","",B1683&amp;COUNTIF(B$5:B1683,B1683))</f>
        <v/>
      </c>
    </row>
    <row r="1684" spans="11:11" ht="15.75" customHeight="1">
      <c r="K1684" s="128" t="str">
        <f>IF(B1684="","",B1684&amp;COUNTIF(B$5:B1684,B1684))</f>
        <v/>
      </c>
    </row>
    <row r="1685" spans="11:11" ht="15.75" customHeight="1">
      <c r="K1685" s="128" t="str">
        <f>IF(B1685="","",B1685&amp;COUNTIF(B$5:B1685,B1685))</f>
        <v/>
      </c>
    </row>
    <row r="1686" spans="11:11" ht="15.75" customHeight="1">
      <c r="K1686" s="128" t="str">
        <f>IF(B1686="","",B1686&amp;COUNTIF(B$5:B1686,B1686))</f>
        <v/>
      </c>
    </row>
    <row r="1687" spans="11:11" ht="15.75" customHeight="1">
      <c r="K1687" s="128" t="str">
        <f>IF(B1687="","",B1687&amp;COUNTIF(B$5:B1687,B1687))</f>
        <v/>
      </c>
    </row>
    <row r="1688" spans="11:11" ht="15.75" customHeight="1">
      <c r="K1688" s="128" t="str">
        <f>IF(B1688="","",B1688&amp;COUNTIF(B$5:B1688,B1688))</f>
        <v/>
      </c>
    </row>
    <row r="1689" spans="11:11" ht="15.75" customHeight="1">
      <c r="K1689" s="128" t="str">
        <f>IF(B1689="","",B1689&amp;COUNTIF(B$5:B1689,B1689))</f>
        <v/>
      </c>
    </row>
    <row r="1690" spans="11:11" ht="15.75" customHeight="1">
      <c r="K1690" s="128" t="str">
        <f>IF(B1690="","",B1690&amp;COUNTIF(B$5:B1690,B1690))</f>
        <v/>
      </c>
    </row>
    <row r="1691" spans="11:11" ht="15.75" customHeight="1">
      <c r="K1691" s="128" t="str">
        <f>IF(B1691="","",B1691&amp;COUNTIF(B$5:B1691,B1691))</f>
        <v/>
      </c>
    </row>
    <row r="1692" spans="11:11" ht="15.75" customHeight="1">
      <c r="K1692" s="128" t="str">
        <f>IF(B1692="","",B1692&amp;COUNTIF(B$5:B1692,B1692))</f>
        <v/>
      </c>
    </row>
    <row r="1693" spans="11:11" ht="15.75" customHeight="1">
      <c r="K1693" s="128" t="str">
        <f>IF(B1693="","",B1693&amp;COUNTIF(B$5:B1693,B1693))</f>
        <v/>
      </c>
    </row>
    <row r="1694" spans="11:11" ht="15.75" customHeight="1">
      <c r="K1694" s="128" t="str">
        <f>IF(B1694="","",B1694&amp;COUNTIF(B$5:B1694,B1694))</f>
        <v/>
      </c>
    </row>
    <row r="1695" spans="11:11" ht="15.75" customHeight="1">
      <c r="K1695" s="128" t="str">
        <f>IF(B1695="","",B1695&amp;COUNTIF(B$5:B1695,B1695))</f>
        <v/>
      </c>
    </row>
    <row r="1696" spans="11:11" ht="15.75" customHeight="1">
      <c r="K1696" s="128" t="str">
        <f>IF(B1696="","",B1696&amp;COUNTIF(B$5:B1696,B1696))</f>
        <v/>
      </c>
    </row>
    <row r="1697" spans="11:11" ht="15.75" customHeight="1">
      <c r="K1697" s="128" t="str">
        <f>IF(B1697="","",B1697&amp;COUNTIF(B$5:B1697,B1697))</f>
        <v/>
      </c>
    </row>
    <row r="1698" spans="11:11" ht="15.75" customHeight="1">
      <c r="K1698" s="128" t="str">
        <f>IF(B1698="","",B1698&amp;COUNTIF(B$5:B1698,B1698))</f>
        <v/>
      </c>
    </row>
    <row r="1699" spans="11:11" ht="15.75" customHeight="1">
      <c r="K1699" s="128" t="str">
        <f>IF(B1699="","",B1699&amp;COUNTIF(B$5:B1699,B1699))</f>
        <v/>
      </c>
    </row>
    <row r="1700" spans="11:11" ht="15.75" customHeight="1">
      <c r="K1700" s="128" t="str">
        <f>IF(B1700="","",B1700&amp;COUNTIF(B$5:B1700,B1700))</f>
        <v/>
      </c>
    </row>
    <row r="1701" spans="11:11" ht="15.75" customHeight="1">
      <c r="K1701" s="128" t="str">
        <f>IF(B1701="","",B1701&amp;COUNTIF(B$5:B1701,B1701))</f>
        <v/>
      </c>
    </row>
    <row r="1702" spans="11:11" ht="15.75" customHeight="1">
      <c r="K1702" s="128" t="str">
        <f>IF(B1702="","",B1702&amp;COUNTIF(B$5:B1702,B1702))</f>
        <v/>
      </c>
    </row>
    <row r="1703" spans="11:11" ht="15.75" customHeight="1">
      <c r="K1703" s="128" t="str">
        <f>IF(B1703="","",B1703&amp;COUNTIF(B$5:B1703,B1703))</f>
        <v/>
      </c>
    </row>
    <row r="1704" spans="11:11" ht="15.75" customHeight="1">
      <c r="K1704" s="128" t="str">
        <f>IF(B1704="","",B1704&amp;COUNTIF(B$5:B1704,B1704))</f>
        <v/>
      </c>
    </row>
    <row r="1705" spans="11:11" ht="15.75" customHeight="1">
      <c r="K1705" s="128" t="str">
        <f>IF(B1705="","",B1705&amp;COUNTIF(B$5:B1705,B1705))</f>
        <v/>
      </c>
    </row>
    <row r="1706" spans="11:11" ht="15.75" customHeight="1">
      <c r="K1706" s="128" t="str">
        <f>IF(B1706="","",B1706&amp;COUNTIF(B$5:B1706,B1706))</f>
        <v/>
      </c>
    </row>
    <row r="1707" spans="11:11" ht="15.75" customHeight="1">
      <c r="K1707" s="128" t="str">
        <f>IF(B1707="","",B1707&amp;COUNTIF(B$5:B1707,B1707))</f>
        <v/>
      </c>
    </row>
    <row r="1708" spans="11:11" ht="15.75" customHeight="1">
      <c r="K1708" s="128" t="str">
        <f>IF(B1708="","",B1708&amp;COUNTIF(B$5:B1708,B1708))</f>
        <v/>
      </c>
    </row>
    <row r="1709" spans="11:11" ht="15.75" customHeight="1">
      <c r="K1709" s="128" t="str">
        <f>IF(B1709="","",B1709&amp;COUNTIF(B$5:B1709,B1709))</f>
        <v/>
      </c>
    </row>
    <row r="1710" spans="11:11" ht="15.75" customHeight="1">
      <c r="K1710" s="128" t="str">
        <f>IF(B1710="","",B1710&amp;COUNTIF(B$5:B1710,B1710))</f>
        <v/>
      </c>
    </row>
    <row r="1711" spans="11:11" ht="15.75" customHeight="1">
      <c r="K1711" s="128" t="str">
        <f>IF(B1711="","",B1711&amp;COUNTIF(B$5:B1711,B1711))</f>
        <v/>
      </c>
    </row>
    <row r="1712" spans="11:11" ht="15.75" customHeight="1">
      <c r="K1712" s="128" t="str">
        <f>IF(B1712="","",B1712&amp;COUNTIF(B$5:B1712,B1712))</f>
        <v/>
      </c>
    </row>
    <row r="1713" spans="11:11" ht="15.75" customHeight="1">
      <c r="K1713" s="128" t="str">
        <f>IF(B1713="","",B1713&amp;COUNTIF(B$5:B1713,B1713))</f>
        <v/>
      </c>
    </row>
    <row r="1714" spans="11:11" ht="15.75" customHeight="1">
      <c r="K1714" s="128" t="str">
        <f>IF(B1714="","",B1714&amp;COUNTIF(B$5:B1714,B1714))</f>
        <v/>
      </c>
    </row>
    <row r="1715" spans="11:11" ht="15.75" customHeight="1">
      <c r="K1715" s="128" t="str">
        <f>IF(B1715="","",B1715&amp;COUNTIF(B$5:B1715,B1715))</f>
        <v/>
      </c>
    </row>
    <row r="1716" spans="11:11" ht="15.75" customHeight="1">
      <c r="K1716" s="128" t="str">
        <f>IF(B1716="","",B1716&amp;COUNTIF(B$5:B1716,B1716))</f>
        <v/>
      </c>
    </row>
    <row r="1717" spans="11:11" ht="15.75" customHeight="1">
      <c r="K1717" s="128" t="str">
        <f>IF(B1717="","",B1717&amp;COUNTIF(B$5:B1717,B1717))</f>
        <v/>
      </c>
    </row>
    <row r="1718" spans="11:11" ht="15.75" customHeight="1">
      <c r="K1718" s="128" t="str">
        <f>IF(B1718="","",B1718&amp;COUNTIF(B$5:B1718,B1718))</f>
        <v/>
      </c>
    </row>
    <row r="1719" spans="11:11" ht="15.75" customHeight="1">
      <c r="K1719" s="128" t="str">
        <f>IF(B1719="","",B1719&amp;COUNTIF(B$5:B1719,B1719))</f>
        <v/>
      </c>
    </row>
    <row r="1720" spans="11:11" ht="15.75" customHeight="1">
      <c r="K1720" s="128" t="str">
        <f>IF(B1720="","",B1720&amp;COUNTIF(B$5:B1720,B1720))</f>
        <v/>
      </c>
    </row>
    <row r="1721" spans="11:11" ht="15.75" customHeight="1">
      <c r="K1721" s="128" t="str">
        <f>IF(B1721="","",B1721&amp;COUNTIF(B$5:B1721,B1721))</f>
        <v/>
      </c>
    </row>
    <row r="1722" spans="11:11" ht="15.75" customHeight="1">
      <c r="K1722" s="128" t="str">
        <f>IF(B1722="","",B1722&amp;COUNTIF(B$5:B1722,B1722))</f>
        <v/>
      </c>
    </row>
    <row r="1723" spans="11:11" ht="15.75" customHeight="1">
      <c r="K1723" s="128" t="str">
        <f>IF(B1723="","",B1723&amp;COUNTIF(B$5:B1723,B1723))</f>
        <v/>
      </c>
    </row>
    <row r="1724" spans="11:11" ht="15.75" customHeight="1">
      <c r="K1724" s="128" t="str">
        <f>IF(B1724="","",B1724&amp;COUNTIF(B$5:B1724,B1724))</f>
        <v/>
      </c>
    </row>
    <row r="1725" spans="11:11" ht="15.75" customHeight="1">
      <c r="K1725" s="128" t="str">
        <f>IF(B1725="","",B1725&amp;COUNTIF(B$5:B1725,B1725))</f>
        <v/>
      </c>
    </row>
    <row r="1726" spans="11:11" ht="15.75" customHeight="1">
      <c r="K1726" s="128" t="str">
        <f>IF(B1726="","",B1726&amp;COUNTIF(B$5:B1726,B1726))</f>
        <v/>
      </c>
    </row>
    <row r="1727" spans="11:11" ht="15.75" customHeight="1">
      <c r="K1727" s="128" t="str">
        <f>IF(B1727="","",B1727&amp;COUNTIF(B$5:B1727,B1727))</f>
        <v/>
      </c>
    </row>
    <row r="1728" spans="11:11" ht="15.75" customHeight="1">
      <c r="K1728" s="128" t="str">
        <f>IF(B1728="","",B1728&amp;COUNTIF(B$5:B1728,B1728))</f>
        <v/>
      </c>
    </row>
    <row r="1729" spans="11:11" ht="15.75" customHeight="1">
      <c r="K1729" s="128" t="str">
        <f>IF(B1729="","",B1729&amp;COUNTIF(B$5:B1729,B1729))</f>
        <v/>
      </c>
    </row>
    <row r="1730" spans="11:11" ht="15.75" customHeight="1">
      <c r="K1730" s="128" t="str">
        <f>IF(B1730="","",B1730&amp;COUNTIF(B$5:B1730,B1730))</f>
        <v/>
      </c>
    </row>
    <row r="1731" spans="11:11" ht="15.75" customHeight="1">
      <c r="K1731" s="128" t="str">
        <f>IF(B1731="","",B1731&amp;COUNTIF(B$5:B1731,B1731))</f>
        <v/>
      </c>
    </row>
    <row r="1732" spans="11:11" ht="15.75" customHeight="1">
      <c r="K1732" s="128" t="str">
        <f>IF(B1732="","",B1732&amp;COUNTIF(B$5:B1732,B1732))</f>
        <v/>
      </c>
    </row>
    <row r="1733" spans="11:11" ht="15.75" customHeight="1">
      <c r="K1733" s="128" t="str">
        <f>IF(B1733="","",B1733&amp;COUNTIF(B$5:B1733,B1733))</f>
        <v/>
      </c>
    </row>
    <row r="1734" spans="11:11" ht="15.75" customHeight="1">
      <c r="K1734" s="128" t="str">
        <f>IF(B1734="","",B1734&amp;COUNTIF(B$5:B1734,B1734))</f>
        <v/>
      </c>
    </row>
    <row r="1735" spans="11:11" ht="15.75" customHeight="1">
      <c r="K1735" s="128" t="str">
        <f>IF(B1735="","",B1735&amp;COUNTIF(B$5:B1735,B1735))</f>
        <v/>
      </c>
    </row>
    <row r="1736" spans="11:11" ht="15.75" customHeight="1">
      <c r="K1736" s="128" t="str">
        <f>IF(B1736="","",B1736&amp;COUNTIF(B$5:B1736,B1736))</f>
        <v/>
      </c>
    </row>
    <row r="1737" spans="11:11" ht="15.75" customHeight="1">
      <c r="K1737" s="128" t="str">
        <f>IF(B1737="","",B1737&amp;COUNTIF(B$5:B1737,B1737))</f>
        <v/>
      </c>
    </row>
    <row r="1738" spans="11:11" ht="15.75" customHeight="1">
      <c r="K1738" s="128" t="str">
        <f>IF(B1738="","",B1738&amp;COUNTIF(B$5:B1738,B1738))</f>
        <v/>
      </c>
    </row>
    <row r="1739" spans="11:11" ht="15.75" customHeight="1">
      <c r="K1739" s="128" t="str">
        <f>IF(B1739="","",B1739&amp;COUNTIF(B$5:B1739,B1739))</f>
        <v/>
      </c>
    </row>
    <row r="1740" spans="11:11" ht="15.75" customHeight="1">
      <c r="K1740" s="128" t="str">
        <f>IF(B1740="","",B1740&amp;COUNTIF(B$5:B1740,B1740))</f>
        <v/>
      </c>
    </row>
    <row r="1741" spans="11:11" ht="15.75" customHeight="1">
      <c r="K1741" s="128" t="str">
        <f>IF(B1741="","",B1741&amp;COUNTIF(B$5:B1741,B1741))</f>
        <v/>
      </c>
    </row>
    <row r="1742" spans="11:11" ht="15.75" customHeight="1">
      <c r="K1742" s="128" t="str">
        <f>IF(B1742="","",B1742&amp;COUNTIF(B$5:B1742,B1742))</f>
        <v/>
      </c>
    </row>
    <row r="1743" spans="11:11" ht="15.75" customHeight="1">
      <c r="K1743" s="128" t="str">
        <f>IF(B1743="","",B1743&amp;COUNTIF(B$5:B1743,B1743))</f>
        <v/>
      </c>
    </row>
    <row r="1744" spans="11:11" ht="15.75" customHeight="1">
      <c r="K1744" s="128" t="str">
        <f>IF(B1744="","",B1744&amp;COUNTIF(B$5:B1744,B1744))</f>
        <v/>
      </c>
    </row>
    <row r="1745" spans="11:11" ht="15.75" customHeight="1">
      <c r="K1745" s="128" t="str">
        <f>IF(B1745="","",B1745&amp;COUNTIF(B$5:B1745,B1745))</f>
        <v/>
      </c>
    </row>
    <row r="1746" spans="11:11" ht="15.75" customHeight="1">
      <c r="K1746" s="128" t="str">
        <f>IF(B1746="","",B1746&amp;COUNTIF(B$5:B1746,B1746))</f>
        <v/>
      </c>
    </row>
    <row r="1747" spans="11:11" ht="15.75" customHeight="1">
      <c r="K1747" s="128" t="str">
        <f>IF(B1747="","",B1747&amp;COUNTIF(B$5:B1747,B1747))</f>
        <v/>
      </c>
    </row>
    <row r="1748" spans="11:11" ht="15.75" customHeight="1">
      <c r="K1748" s="128" t="str">
        <f>IF(B1748="","",B1748&amp;COUNTIF(B$5:B1748,B1748))</f>
        <v/>
      </c>
    </row>
    <row r="1749" spans="11:11" ht="15.75" customHeight="1">
      <c r="K1749" s="128" t="str">
        <f>IF(B1749="","",B1749&amp;COUNTIF(B$5:B1749,B1749))</f>
        <v/>
      </c>
    </row>
    <row r="1750" spans="11:11" ht="15.75" customHeight="1">
      <c r="K1750" s="128" t="str">
        <f>IF(B1750="","",B1750&amp;COUNTIF(B$5:B1750,B1750))</f>
        <v/>
      </c>
    </row>
    <row r="1751" spans="11:11" ht="15.75" customHeight="1">
      <c r="K1751" s="128" t="str">
        <f>IF(B1751="","",B1751&amp;COUNTIF(B$5:B1751,B1751))</f>
        <v/>
      </c>
    </row>
    <row r="1752" spans="11:11" ht="15.75" customHeight="1">
      <c r="K1752" s="128" t="str">
        <f>IF(B1752="","",B1752&amp;COUNTIF(B$5:B1752,B1752))</f>
        <v/>
      </c>
    </row>
    <row r="1753" spans="11:11" ht="15.75" customHeight="1">
      <c r="K1753" s="128" t="str">
        <f>IF(B1753="","",B1753&amp;COUNTIF(B$5:B1753,B1753))</f>
        <v/>
      </c>
    </row>
    <row r="1754" spans="11:11" ht="15.75" customHeight="1">
      <c r="K1754" s="128" t="str">
        <f>IF(B1754="","",B1754&amp;COUNTIF(B$5:B1754,B1754))</f>
        <v/>
      </c>
    </row>
    <row r="1755" spans="11:11" ht="15.75" customHeight="1">
      <c r="K1755" s="128" t="str">
        <f>IF(B1755="","",B1755&amp;COUNTIF(B$5:B1755,B1755))</f>
        <v/>
      </c>
    </row>
    <row r="1756" spans="11:11" ht="15.75" customHeight="1">
      <c r="K1756" s="128" t="str">
        <f>IF(B1756="","",B1756&amp;COUNTIF(B$5:B1756,B1756))</f>
        <v/>
      </c>
    </row>
    <row r="1757" spans="11:11" ht="15.75" customHeight="1">
      <c r="K1757" s="128" t="str">
        <f>IF(B1757="","",B1757&amp;COUNTIF(B$5:B1757,B1757))</f>
        <v/>
      </c>
    </row>
    <row r="1758" spans="11:11" ht="15.75" customHeight="1">
      <c r="K1758" s="128" t="str">
        <f>IF(B1758="","",B1758&amp;COUNTIF(B$5:B1758,B1758))</f>
        <v/>
      </c>
    </row>
    <row r="1759" spans="11:11" ht="15.75" customHeight="1">
      <c r="K1759" s="128" t="str">
        <f>IF(B1759="","",B1759&amp;COUNTIF(B$5:B1759,B1759))</f>
        <v/>
      </c>
    </row>
    <row r="1760" spans="11:11" ht="15.75" customHeight="1">
      <c r="K1760" s="128" t="str">
        <f>IF(B1760="","",B1760&amp;COUNTIF(B$5:B1760,B1760))</f>
        <v/>
      </c>
    </row>
    <row r="1761" spans="11:11" ht="15.75" customHeight="1">
      <c r="K1761" s="128" t="str">
        <f>IF(B1761="","",B1761&amp;COUNTIF(B$5:B1761,B1761))</f>
        <v/>
      </c>
    </row>
    <row r="1762" spans="11:11" ht="15.75" customHeight="1">
      <c r="K1762" s="128" t="str">
        <f>IF(B1762="","",B1762&amp;COUNTIF(B$5:B1762,B1762))</f>
        <v/>
      </c>
    </row>
    <row r="1763" spans="11:11" ht="15.75" customHeight="1">
      <c r="K1763" s="128" t="str">
        <f>IF(B1763="","",B1763&amp;COUNTIF(B$5:B1763,B1763))</f>
        <v/>
      </c>
    </row>
    <row r="1764" spans="11:11" ht="15.75" customHeight="1">
      <c r="K1764" s="128" t="str">
        <f>IF(B1764="","",B1764&amp;COUNTIF(B$5:B1764,B1764))</f>
        <v/>
      </c>
    </row>
    <row r="1765" spans="11:11" ht="15.75" customHeight="1">
      <c r="K1765" s="128" t="str">
        <f>IF(B1765="","",B1765&amp;COUNTIF(B$5:B1765,B1765))</f>
        <v/>
      </c>
    </row>
    <row r="1766" spans="11:11" ht="15.75" customHeight="1">
      <c r="K1766" s="128" t="str">
        <f>IF(B1766="","",B1766&amp;COUNTIF(B$5:B1766,B1766))</f>
        <v/>
      </c>
    </row>
    <row r="1767" spans="11:11" ht="15.75" customHeight="1">
      <c r="K1767" s="128" t="str">
        <f>IF(B1767="","",B1767&amp;COUNTIF(B$5:B1767,B1767))</f>
        <v/>
      </c>
    </row>
    <row r="1768" spans="11:11" ht="15.75" customHeight="1">
      <c r="K1768" s="128" t="str">
        <f>IF(B1768="","",B1768&amp;COUNTIF(B$5:B1768,B1768))</f>
        <v/>
      </c>
    </row>
    <row r="1769" spans="11:11" ht="15.75" customHeight="1">
      <c r="K1769" s="128" t="str">
        <f>IF(B1769="","",B1769&amp;COUNTIF(B$5:B1769,B1769))</f>
        <v/>
      </c>
    </row>
    <row r="1770" spans="11:11" ht="15.75" customHeight="1">
      <c r="K1770" s="128" t="str">
        <f>IF(B1770="","",B1770&amp;COUNTIF(B$5:B1770,B1770))</f>
        <v/>
      </c>
    </row>
    <row r="1771" spans="11:11" ht="15.75" customHeight="1">
      <c r="K1771" s="128" t="str">
        <f>IF(B1771="","",B1771&amp;COUNTIF(B$5:B1771,B1771))</f>
        <v/>
      </c>
    </row>
    <row r="1772" spans="11:11" ht="15.75" customHeight="1">
      <c r="K1772" s="128" t="str">
        <f>IF(B1772="","",B1772&amp;COUNTIF(B$5:B1772,B1772))</f>
        <v/>
      </c>
    </row>
    <row r="1773" spans="11:11" ht="15.75" customHeight="1">
      <c r="K1773" s="128" t="str">
        <f>IF(B1773="","",B1773&amp;COUNTIF(B$5:B1773,B1773))</f>
        <v/>
      </c>
    </row>
    <row r="1774" spans="11:11" ht="15.75" customHeight="1">
      <c r="K1774" s="128" t="str">
        <f>IF(B1774="","",B1774&amp;COUNTIF(B$5:B1774,B1774))</f>
        <v/>
      </c>
    </row>
    <row r="1775" spans="11:11" ht="15.75" customHeight="1">
      <c r="K1775" s="128" t="str">
        <f>IF(B1775="","",B1775&amp;COUNTIF(B$5:B1775,B1775))</f>
        <v/>
      </c>
    </row>
    <row r="1776" spans="11:11" ht="15.75" customHeight="1">
      <c r="K1776" s="128" t="str">
        <f>IF(B1776="","",B1776&amp;COUNTIF(B$5:B1776,B1776))</f>
        <v/>
      </c>
    </row>
    <row r="1777" spans="11:11" ht="15.75" customHeight="1">
      <c r="K1777" s="128" t="str">
        <f>IF(B1777="","",B1777&amp;COUNTIF(B$5:B1777,B1777))</f>
        <v/>
      </c>
    </row>
    <row r="1778" spans="11:11" ht="15.75" customHeight="1">
      <c r="K1778" s="128" t="str">
        <f>IF(B1778="","",B1778&amp;COUNTIF(B$5:B1778,B1778))</f>
        <v/>
      </c>
    </row>
    <row r="1779" spans="11:11" ht="15.75" customHeight="1">
      <c r="K1779" s="128" t="str">
        <f>IF(B1779="","",B1779&amp;COUNTIF(B$5:B1779,B1779))</f>
        <v/>
      </c>
    </row>
    <row r="1780" spans="11:11" ht="15.75" customHeight="1">
      <c r="K1780" s="128" t="str">
        <f>IF(B1780="","",B1780&amp;COUNTIF(B$5:B1780,B1780))</f>
        <v/>
      </c>
    </row>
    <row r="1781" spans="11:11" ht="15.75" customHeight="1">
      <c r="K1781" s="128" t="str">
        <f>IF(B1781="","",B1781&amp;COUNTIF(B$5:B1781,B1781))</f>
        <v/>
      </c>
    </row>
    <row r="1782" spans="11:11" ht="15.75" customHeight="1">
      <c r="K1782" s="128" t="str">
        <f>IF(B1782="","",B1782&amp;COUNTIF(B$5:B1782,B1782))</f>
        <v/>
      </c>
    </row>
    <row r="1783" spans="11:11" ht="15.75" customHeight="1">
      <c r="K1783" s="128" t="str">
        <f>IF(B1783="","",B1783&amp;COUNTIF(B$5:B1783,B1783))</f>
        <v/>
      </c>
    </row>
    <row r="1784" spans="11:11" ht="15.75" customHeight="1">
      <c r="K1784" s="128" t="str">
        <f>IF(B1784="","",B1784&amp;COUNTIF(B$5:B1784,B1784))</f>
        <v/>
      </c>
    </row>
    <row r="1785" spans="11:11" ht="15.75" customHeight="1">
      <c r="K1785" s="128" t="str">
        <f>IF(B1785="","",B1785&amp;COUNTIF(B$5:B1785,B1785))</f>
        <v/>
      </c>
    </row>
    <row r="1786" spans="11:11" ht="15.75" customHeight="1">
      <c r="K1786" s="128" t="str">
        <f>IF(B1786="","",B1786&amp;COUNTIF(B$5:B1786,B1786))</f>
        <v/>
      </c>
    </row>
    <row r="1787" spans="11:11" ht="15.75" customHeight="1">
      <c r="K1787" s="128" t="str">
        <f>IF(B1787="","",B1787&amp;COUNTIF(B$5:B1787,B1787))</f>
        <v/>
      </c>
    </row>
    <row r="1788" spans="11:11" ht="15.75" customHeight="1">
      <c r="K1788" s="128" t="str">
        <f>IF(B1788="","",B1788&amp;COUNTIF(B$5:B1788,B1788))</f>
        <v/>
      </c>
    </row>
    <row r="1789" spans="11:11" ht="15.75" customHeight="1">
      <c r="K1789" s="128" t="str">
        <f>IF(B1789="","",B1789&amp;COUNTIF(B$5:B1789,B1789))</f>
        <v/>
      </c>
    </row>
    <row r="1790" spans="11:11" ht="15.75" customHeight="1">
      <c r="K1790" s="128" t="str">
        <f>IF(B1790="","",B1790&amp;COUNTIF(B$5:B1790,B1790))</f>
        <v/>
      </c>
    </row>
    <row r="1791" spans="11:11" ht="15.75" customHeight="1">
      <c r="K1791" s="128" t="str">
        <f>IF(B1791="","",B1791&amp;COUNTIF(B$5:B1791,B1791))</f>
        <v/>
      </c>
    </row>
    <row r="1792" spans="11:11" ht="15.75" customHeight="1">
      <c r="K1792" s="128" t="str">
        <f>IF(B1792="","",B1792&amp;COUNTIF(B$5:B1792,B1792))</f>
        <v/>
      </c>
    </row>
    <row r="1793" spans="11:11" ht="15.75" customHeight="1">
      <c r="K1793" s="128" t="str">
        <f>IF(B1793="","",B1793&amp;COUNTIF(B$5:B1793,B1793))</f>
        <v/>
      </c>
    </row>
    <row r="1794" spans="11:11" ht="15.75" customHeight="1">
      <c r="K1794" s="128" t="str">
        <f>IF(B1794="","",B1794&amp;COUNTIF(B$5:B1794,B1794))</f>
        <v/>
      </c>
    </row>
    <row r="1795" spans="11:11" ht="15.75" customHeight="1">
      <c r="K1795" s="128" t="str">
        <f>IF(B1795="","",B1795&amp;COUNTIF(B$5:B1795,B1795))</f>
        <v/>
      </c>
    </row>
    <row r="1796" spans="11:11" ht="15.75" customHeight="1">
      <c r="K1796" s="128" t="str">
        <f>IF(B1796="","",B1796&amp;COUNTIF(B$5:B1796,B1796))</f>
        <v/>
      </c>
    </row>
    <row r="1797" spans="11:11" ht="15.75" customHeight="1">
      <c r="K1797" s="128" t="str">
        <f>IF(B1797="","",B1797&amp;COUNTIF(B$5:B1797,B1797))</f>
        <v/>
      </c>
    </row>
    <row r="1798" spans="11:11" ht="15.75" customHeight="1">
      <c r="K1798" s="128" t="str">
        <f>IF(B1798="","",B1798&amp;COUNTIF(B$5:B1798,B1798))</f>
        <v/>
      </c>
    </row>
    <row r="1799" spans="11:11" ht="15.75" customHeight="1">
      <c r="K1799" s="128" t="str">
        <f>IF(B1799="","",B1799&amp;COUNTIF(B$5:B1799,B1799))</f>
        <v/>
      </c>
    </row>
    <row r="1800" spans="11:11" ht="15.75" customHeight="1">
      <c r="K1800" s="128" t="str">
        <f>IF(B1800="","",B1800&amp;COUNTIF(B$5:B1800,B1800))</f>
        <v/>
      </c>
    </row>
    <row r="1801" spans="11:11" ht="15.75" customHeight="1">
      <c r="K1801" s="128" t="str">
        <f>IF(B1801="","",B1801&amp;COUNTIF(B$5:B1801,B1801))</f>
        <v/>
      </c>
    </row>
    <row r="1802" spans="11:11" ht="15.75" customHeight="1">
      <c r="K1802" s="128" t="str">
        <f>IF(B1802="","",B1802&amp;COUNTIF(B$5:B1802,B1802))</f>
        <v/>
      </c>
    </row>
    <row r="1803" spans="11:11" ht="15.75" customHeight="1">
      <c r="K1803" s="128" t="str">
        <f>IF(B1803="","",B1803&amp;COUNTIF(B$5:B1803,B1803))</f>
        <v/>
      </c>
    </row>
    <row r="1804" spans="11:11" ht="15.75" customHeight="1">
      <c r="K1804" s="128" t="str">
        <f>IF(B1804="","",B1804&amp;COUNTIF(B$5:B1804,B1804))</f>
        <v/>
      </c>
    </row>
    <row r="1805" spans="11:11" ht="15.75" customHeight="1">
      <c r="K1805" s="128" t="str">
        <f>IF(B1805="","",B1805&amp;COUNTIF(B$5:B1805,B1805))</f>
        <v/>
      </c>
    </row>
    <row r="1806" spans="11:11" ht="15.75" customHeight="1">
      <c r="K1806" s="128" t="str">
        <f>IF(B1806="","",B1806&amp;COUNTIF(B$5:B1806,B1806))</f>
        <v/>
      </c>
    </row>
    <row r="1807" spans="11:11" ht="15.75" customHeight="1">
      <c r="K1807" s="128" t="str">
        <f>IF(B1807="","",B1807&amp;COUNTIF(B$5:B1807,B1807))</f>
        <v/>
      </c>
    </row>
    <row r="1808" spans="11:11" ht="15.75" customHeight="1">
      <c r="K1808" s="128" t="str">
        <f>IF(B1808="","",B1808&amp;COUNTIF(B$5:B1808,B1808))</f>
        <v/>
      </c>
    </row>
    <row r="1809" spans="11:11" ht="15.75" customHeight="1">
      <c r="K1809" s="128" t="str">
        <f>IF(B1809="","",B1809&amp;COUNTIF(B$5:B1809,B1809))</f>
        <v/>
      </c>
    </row>
    <row r="1810" spans="11:11" ht="15.75" customHeight="1">
      <c r="K1810" s="128" t="str">
        <f>IF(B1810="","",B1810&amp;COUNTIF(B$5:B1810,B1810))</f>
        <v/>
      </c>
    </row>
    <row r="1811" spans="11:11" ht="15.75" customHeight="1">
      <c r="K1811" s="128" t="str">
        <f>IF(B1811="","",B1811&amp;COUNTIF(B$5:B1811,B1811))</f>
        <v/>
      </c>
    </row>
    <row r="1812" spans="11:11" ht="15.75" customHeight="1">
      <c r="K1812" s="128" t="str">
        <f>IF(B1812="","",B1812&amp;COUNTIF(B$5:B1812,B1812))</f>
        <v/>
      </c>
    </row>
    <row r="1813" spans="11:11" ht="15.75" customHeight="1">
      <c r="K1813" s="128" t="str">
        <f>IF(B1813="","",B1813&amp;COUNTIF(B$5:B1813,B1813))</f>
        <v/>
      </c>
    </row>
    <row r="1814" spans="11:11" ht="15.75" customHeight="1">
      <c r="K1814" s="128" t="str">
        <f>IF(B1814="","",B1814&amp;COUNTIF(B$5:B1814,B1814))</f>
        <v/>
      </c>
    </row>
    <row r="1815" spans="11:11" ht="15.75" customHeight="1">
      <c r="K1815" s="128" t="str">
        <f>IF(B1815="","",B1815&amp;COUNTIF(B$5:B1815,B1815))</f>
        <v/>
      </c>
    </row>
    <row r="1816" spans="11:11" ht="15.75" customHeight="1">
      <c r="K1816" s="128" t="str">
        <f>IF(B1816="","",B1816&amp;COUNTIF(B$5:B1816,B1816))</f>
        <v/>
      </c>
    </row>
    <row r="1817" spans="11:11" ht="15.75" customHeight="1">
      <c r="K1817" s="128" t="str">
        <f>IF(B1817="","",B1817&amp;COUNTIF(B$5:B1817,B1817))</f>
        <v/>
      </c>
    </row>
    <row r="1818" spans="11:11" ht="15.75" customHeight="1">
      <c r="K1818" s="128" t="str">
        <f>IF(B1818="","",B1818&amp;COUNTIF(B$5:B1818,B1818))</f>
        <v/>
      </c>
    </row>
    <row r="1819" spans="11:11" ht="15.75" customHeight="1">
      <c r="K1819" s="128" t="str">
        <f>IF(B1819="","",B1819&amp;COUNTIF(B$5:B1819,B1819))</f>
        <v/>
      </c>
    </row>
    <row r="1820" spans="11:11" ht="15.75" customHeight="1">
      <c r="K1820" s="128" t="str">
        <f>IF(B1820="","",B1820&amp;COUNTIF(B$5:B1820,B1820))</f>
        <v/>
      </c>
    </row>
    <row r="1821" spans="11:11" ht="15.75" customHeight="1">
      <c r="K1821" s="128" t="str">
        <f>IF(B1821="","",B1821&amp;COUNTIF(B$5:B1821,B1821))</f>
        <v/>
      </c>
    </row>
    <row r="1822" spans="11:11" ht="15.75" customHeight="1">
      <c r="K1822" s="128" t="str">
        <f>IF(B1822="","",B1822&amp;COUNTIF(B$5:B1822,B1822))</f>
        <v/>
      </c>
    </row>
    <row r="1823" spans="11:11" ht="15.75" customHeight="1">
      <c r="K1823" s="128" t="str">
        <f>IF(B1823="","",B1823&amp;COUNTIF(B$5:B1823,B1823))</f>
        <v/>
      </c>
    </row>
    <row r="1824" spans="11:11" ht="15.75" customHeight="1">
      <c r="K1824" s="128" t="str">
        <f>IF(B1824="","",B1824&amp;COUNTIF(B$5:B1824,B1824))</f>
        <v/>
      </c>
    </row>
    <row r="1825" spans="11:11" ht="15.75" customHeight="1">
      <c r="K1825" s="128" t="str">
        <f>IF(B1825="","",B1825&amp;COUNTIF(B$5:B1825,B1825))</f>
        <v/>
      </c>
    </row>
    <row r="1826" spans="11:11" ht="15.75" customHeight="1">
      <c r="K1826" s="128" t="str">
        <f>IF(B1826="","",B1826&amp;COUNTIF(B$5:B1826,B1826))</f>
        <v/>
      </c>
    </row>
    <row r="1827" spans="11:11" ht="15.75" customHeight="1">
      <c r="K1827" s="128" t="str">
        <f>IF(B1827="","",B1827&amp;COUNTIF(B$5:B1827,B1827))</f>
        <v/>
      </c>
    </row>
    <row r="1828" spans="11:11" ht="15.75" customHeight="1">
      <c r="K1828" s="128" t="str">
        <f>IF(B1828="","",B1828&amp;COUNTIF(B$5:B1828,B1828))</f>
        <v/>
      </c>
    </row>
    <row r="1829" spans="11:11" ht="15.75" customHeight="1">
      <c r="K1829" s="128" t="str">
        <f>IF(B1829="","",B1829&amp;COUNTIF(B$5:B1829,B1829))</f>
        <v/>
      </c>
    </row>
    <row r="1830" spans="11:11" ht="15.75" customHeight="1">
      <c r="K1830" s="128" t="str">
        <f>IF(B1830="","",B1830&amp;COUNTIF(B$5:B1830,B1830))</f>
        <v/>
      </c>
    </row>
    <row r="1831" spans="11:11" ht="15.75" customHeight="1">
      <c r="K1831" s="128" t="str">
        <f>IF(B1831="","",B1831&amp;COUNTIF(B$5:B1831,B1831))</f>
        <v/>
      </c>
    </row>
    <row r="1832" spans="11:11" ht="15.75" customHeight="1">
      <c r="K1832" s="128" t="str">
        <f>IF(B1832="","",B1832&amp;COUNTIF(B$5:B1832,B1832))</f>
        <v/>
      </c>
    </row>
    <row r="1833" spans="11:11" ht="15.75" customHeight="1">
      <c r="K1833" s="128" t="str">
        <f>IF(B1833="","",B1833&amp;COUNTIF(B$5:B1833,B1833))</f>
        <v/>
      </c>
    </row>
    <row r="1834" spans="11:11" ht="15.75" customHeight="1">
      <c r="K1834" s="128" t="str">
        <f>IF(B1834="","",B1834&amp;COUNTIF(B$5:B1834,B1834))</f>
        <v/>
      </c>
    </row>
    <row r="1835" spans="11:11" ht="15.75" customHeight="1">
      <c r="K1835" s="128" t="str">
        <f>IF(B1835="","",B1835&amp;COUNTIF(B$5:B1835,B1835))</f>
        <v/>
      </c>
    </row>
    <row r="1836" spans="11:11" ht="15.75" customHeight="1">
      <c r="K1836" s="128" t="str">
        <f>IF(B1836="","",B1836&amp;COUNTIF(B$5:B1836,B1836))</f>
        <v/>
      </c>
    </row>
    <row r="1837" spans="11:11" ht="15.75" customHeight="1">
      <c r="K1837" s="128" t="str">
        <f>IF(B1837="","",B1837&amp;COUNTIF(B$5:B1837,B1837))</f>
        <v/>
      </c>
    </row>
    <row r="1838" spans="11:11" ht="15.75" customHeight="1">
      <c r="K1838" s="128" t="str">
        <f>IF(B1838="","",B1838&amp;COUNTIF(B$5:B1838,B1838))</f>
        <v/>
      </c>
    </row>
    <row r="1839" spans="11:11" ht="15.75" customHeight="1">
      <c r="K1839" s="128" t="str">
        <f>IF(B1839="","",B1839&amp;COUNTIF(B$5:B1839,B1839))</f>
        <v/>
      </c>
    </row>
    <row r="1840" spans="11:11" ht="15.75" customHeight="1">
      <c r="K1840" s="128" t="str">
        <f>IF(B1840="","",B1840&amp;COUNTIF(B$5:B1840,B1840))</f>
        <v/>
      </c>
    </row>
    <row r="1841" spans="11:11" ht="15.75" customHeight="1">
      <c r="K1841" s="128" t="str">
        <f>IF(B1841="","",B1841&amp;COUNTIF(B$5:B1841,B1841))</f>
        <v/>
      </c>
    </row>
    <row r="1842" spans="11:11" ht="15.75" customHeight="1">
      <c r="K1842" s="128" t="str">
        <f>IF(B1842="","",B1842&amp;COUNTIF(B$5:B1842,B1842))</f>
        <v/>
      </c>
    </row>
    <row r="1843" spans="11:11" ht="15.75" customHeight="1">
      <c r="K1843" s="128" t="str">
        <f>IF(B1843="","",B1843&amp;COUNTIF(B$5:B1843,B1843))</f>
        <v/>
      </c>
    </row>
    <row r="1844" spans="11:11" ht="15.75" customHeight="1">
      <c r="K1844" s="128" t="str">
        <f>IF(B1844="","",B1844&amp;COUNTIF(B$5:B1844,B1844))</f>
        <v/>
      </c>
    </row>
    <row r="1845" spans="11:11" ht="15.75" customHeight="1">
      <c r="K1845" s="128" t="str">
        <f>IF(B1845="","",B1845&amp;COUNTIF(B$5:B1845,B1845))</f>
        <v/>
      </c>
    </row>
    <row r="1846" spans="11:11" ht="15.75" customHeight="1">
      <c r="K1846" s="128" t="str">
        <f>IF(B1846="","",B1846&amp;COUNTIF(B$5:B1846,B1846))</f>
        <v/>
      </c>
    </row>
    <row r="1847" spans="11:11" ht="15.75" customHeight="1">
      <c r="K1847" s="128" t="str">
        <f>IF(B1847="","",B1847&amp;COUNTIF(B$5:B1847,B1847))</f>
        <v/>
      </c>
    </row>
    <row r="1848" spans="11:11" ht="15.75" customHeight="1">
      <c r="K1848" s="128" t="str">
        <f>IF(B1848="","",B1848&amp;COUNTIF(B$5:B1848,B1848))</f>
        <v/>
      </c>
    </row>
    <row r="1849" spans="11:11" ht="15.75" customHeight="1">
      <c r="K1849" s="128" t="str">
        <f>IF(B1849="","",B1849&amp;COUNTIF(B$5:B1849,B1849))</f>
        <v/>
      </c>
    </row>
    <row r="1850" spans="11:11" ht="15.75" customHeight="1">
      <c r="K1850" s="128" t="str">
        <f>IF(B1850="","",B1850&amp;COUNTIF(B$5:B1850,B1850))</f>
        <v/>
      </c>
    </row>
    <row r="1851" spans="11:11" ht="15.75" customHeight="1">
      <c r="K1851" s="128" t="str">
        <f>IF(B1851="","",B1851&amp;COUNTIF(B$5:B1851,B1851))</f>
        <v/>
      </c>
    </row>
    <row r="1852" spans="11:11" ht="15.75" customHeight="1">
      <c r="K1852" s="128" t="str">
        <f>IF(B1852="","",B1852&amp;COUNTIF(B$5:B1852,B1852))</f>
        <v/>
      </c>
    </row>
    <row r="1853" spans="11:11" ht="15.75" customHeight="1">
      <c r="K1853" s="128" t="str">
        <f>IF(B1853="","",B1853&amp;COUNTIF(B$5:B1853,B1853))</f>
        <v/>
      </c>
    </row>
    <row r="1854" spans="11:11" ht="15.75" customHeight="1">
      <c r="K1854" s="128" t="str">
        <f>IF(B1854="","",B1854&amp;COUNTIF(B$5:B1854,B1854))</f>
        <v/>
      </c>
    </row>
    <row r="1855" spans="11:11" ht="15.75" customHeight="1">
      <c r="K1855" s="128" t="str">
        <f>IF(B1855="","",B1855&amp;COUNTIF(B$5:B1855,B1855))</f>
        <v/>
      </c>
    </row>
    <row r="1856" spans="11:11" ht="15.75" customHeight="1">
      <c r="K1856" s="128" t="str">
        <f>IF(B1856="","",B1856&amp;COUNTIF(B$5:B1856,B1856))</f>
        <v/>
      </c>
    </row>
    <row r="1857" spans="11:11" ht="15.75" customHeight="1">
      <c r="K1857" s="128" t="str">
        <f>IF(B1857="","",B1857&amp;COUNTIF(B$5:B1857,B1857))</f>
        <v/>
      </c>
    </row>
    <row r="1858" spans="11:11" ht="15.75" customHeight="1">
      <c r="K1858" s="128" t="str">
        <f>IF(B1858="","",B1858&amp;COUNTIF(B$5:B1858,B1858))</f>
        <v/>
      </c>
    </row>
    <row r="1859" spans="11:11" ht="15.75" customHeight="1">
      <c r="K1859" s="128" t="str">
        <f>IF(B1859="","",B1859&amp;COUNTIF(B$5:B1859,B1859))</f>
        <v/>
      </c>
    </row>
    <row r="1860" spans="11:11" ht="15.75" customHeight="1">
      <c r="K1860" s="128" t="str">
        <f>IF(B1860="","",B1860&amp;COUNTIF(B$5:B1860,B1860))</f>
        <v/>
      </c>
    </row>
    <row r="1861" spans="11:11" ht="15.75" customHeight="1">
      <c r="K1861" s="128" t="str">
        <f>IF(B1861="","",B1861&amp;COUNTIF(B$5:B1861,B1861))</f>
        <v/>
      </c>
    </row>
    <row r="1862" spans="11:11" ht="15.75" customHeight="1">
      <c r="K1862" s="128" t="str">
        <f>IF(B1862="","",B1862&amp;COUNTIF(B$5:B1862,B1862))</f>
        <v/>
      </c>
    </row>
    <row r="1863" spans="11:11" ht="15.75" customHeight="1">
      <c r="K1863" s="128" t="str">
        <f>IF(B1863="","",B1863&amp;COUNTIF(B$5:B1863,B1863))</f>
        <v/>
      </c>
    </row>
    <row r="1864" spans="11:11" ht="15.75" customHeight="1">
      <c r="K1864" s="128" t="str">
        <f>IF(B1864="","",B1864&amp;COUNTIF(B$5:B1864,B1864))</f>
        <v/>
      </c>
    </row>
    <row r="1865" spans="11:11" ht="15.75" customHeight="1">
      <c r="K1865" s="128" t="str">
        <f>IF(B1865="","",B1865&amp;COUNTIF(B$5:B1865,B1865))</f>
        <v/>
      </c>
    </row>
    <row r="1866" spans="11:11" ht="15.75" customHeight="1">
      <c r="K1866" s="128" t="str">
        <f>IF(B1866="","",B1866&amp;COUNTIF(B$5:B1866,B1866))</f>
        <v/>
      </c>
    </row>
    <row r="1867" spans="11:11" ht="15.75" customHeight="1">
      <c r="K1867" s="128" t="str">
        <f>IF(B1867="","",B1867&amp;COUNTIF(B$5:B1867,B1867))</f>
        <v/>
      </c>
    </row>
    <row r="1868" spans="11:11" ht="15.75" customHeight="1">
      <c r="K1868" s="128" t="str">
        <f>IF(B1868="","",B1868&amp;COUNTIF(B$5:B1868,B1868))</f>
        <v/>
      </c>
    </row>
    <row r="1869" spans="11:11" ht="15.75" customHeight="1">
      <c r="K1869" s="128" t="str">
        <f>IF(B1869="","",B1869&amp;COUNTIF(B$5:B1869,B1869))</f>
        <v/>
      </c>
    </row>
    <row r="1870" spans="11:11" ht="15.75" customHeight="1">
      <c r="K1870" s="128" t="str">
        <f>IF(B1870="","",B1870&amp;COUNTIF(B$5:B1870,B1870))</f>
        <v/>
      </c>
    </row>
    <row r="1871" spans="11:11" ht="15.75" customHeight="1">
      <c r="K1871" s="128" t="str">
        <f>IF(B1871="","",B1871&amp;COUNTIF(B$5:B1871,B1871))</f>
        <v/>
      </c>
    </row>
    <row r="1872" spans="11:11" ht="15.75" customHeight="1">
      <c r="K1872" s="128" t="str">
        <f>IF(B1872="","",B1872&amp;COUNTIF(B$5:B1872,B1872))</f>
        <v/>
      </c>
    </row>
    <row r="1873" spans="11:11" ht="15.75" customHeight="1">
      <c r="K1873" s="128" t="str">
        <f>IF(B1873="","",B1873&amp;COUNTIF(B$5:B1873,B1873))</f>
        <v/>
      </c>
    </row>
    <row r="1874" spans="11:11" ht="15.75" customHeight="1">
      <c r="K1874" s="128" t="str">
        <f>IF(B1874="","",B1874&amp;COUNTIF(B$5:B1874,B1874))</f>
        <v/>
      </c>
    </row>
    <row r="1875" spans="11:11" ht="15.75" customHeight="1">
      <c r="K1875" s="128" t="str">
        <f>IF(B1875="","",B1875&amp;COUNTIF(B$5:B1875,B1875))</f>
        <v/>
      </c>
    </row>
    <row r="1876" spans="11:11" ht="15.75" customHeight="1">
      <c r="K1876" s="128" t="str">
        <f>IF(B1876="","",B1876&amp;COUNTIF(B$5:B1876,B1876))</f>
        <v/>
      </c>
    </row>
    <row r="1877" spans="11:11" ht="15.75" customHeight="1">
      <c r="K1877" s="128" t="str">
        <f>IF(B1877="","",B1877&amp;COUNTIF(B$5:B1877,B1877))</f>
        <v/>
      </c>
    </row>
    <row r="1878" spans="11:11" ht="15.75" customHeight="1">
      <c r="K1878" s="128" t="str">
        <f>IF(B1878="","",B1878&amp;COUNTIF(B$5:B1878,B1878))</f>
        <v/>
      </c>
    </row>
    <row r="1879" spans="11:11" ht="15.75" customHeight="1">
      <c r="K1879" s="128" t="str">
        <f>IF(B1879="","",B1879&amp;COUNTIF(B$5:B1879,B1879))</f>
        <v/>
      </c>
    </row>
    <row r="1880" spans="11:11" ht="15.75" customHeight="1">
      <c r="K1880" s="128" t="str">
        <f>IF(B1880="","",B1880&amp;COUNTIF(B$5:B1880,B1880))</f>
        <v/>
      </c>
    </row>
    <row r="1881" spans="11:11" ht="15.75" customHeight="1">
      <c r="K1881" s="128" t="str">
        <f>IF(B1881="","",B1881&amp;COUNTIF(B$5:B1881,B1881))</f>
        <v/>
      </c>
    </row>
    <row r="1882" spans="11:11" ht="15.75" customHeight="1">
      <c r="K1882" s="128" t="str">
        <f>IF(B1882="","",B1882&amp;COUNTIF(B$5:B1882,B1882))</f>
        <v/>
      </c>
    </row>
    <row r="1883" spans="11:11" ht="15.75" customHeight="1">
      <c r="K1883" s="128" t="str">
        <f>IF(B1883="","",B1883&amp;COUNTIF(B$5:B1883,B1883))</f>
        <v/>
      </c>
    </row>
    <row r="1884" spans="11:11" ht="15.75" customHeight="1">
      <c r="K1884" s="128" t="str">
        <f>IF(B1884="","",B1884&amp;COUNTIF(B$5:B1884,B1884))</f>
        <v/>
      </c>
    </row>
    <row r="1885" spans="11:11" ht="15.75" customHeight="1">
      <c r="K1885" s="128" t="str">
        <f>IF(B1885="","",B1885&amp;COUNTIF(B$5:B1885,B1885))</f>
        <v/>
      </c>
    </row>
    <row r="1886" spans="11:11" ht="15.75" customHeight="1">
      <c r="K1886" s="128" t="str">
        <f>IF(B1886="","",B1886&amp;COUNTIF(B$5:B1886,B1886))</f>
        <v/>
      </c>
    </row>
    <row r="1887" spans="11:11" ht="15.75" customHeight="1">
      <c r="K1887" s="128" t="str">
        <f>IF(B1887="","",B1887&amp;COUNTIF(B$5:B1887,B1887))</f>
        <v/>
      </c>
    </row>
    <row r="1888" spans="11:11" ht="15.75" customHeight="1">
      <c r="K1888" s="128" t="str">
        <f>IF(B1888="","",B1888&amp;COUNTIF(B$5:B1888,B1888))</f>
        <v/>
      </c>
    </row>
    <row r="1889" spans="11:11" ht="15.75" customHeight="1">
      <c r="K1889" s="128" t="str">
        <f>IF(B1889="","",B1889&amp;COUNTIF(B$5:B1889,B1889))</f>
        <v/>
      </c>
    </row>
    <row r="1890" spans="11:11" ht="15.75" customHeight="1">
      <c r="K1890" s="128" t="str">
        <f>IF(B1890="","",B1890&amp;COUNTIF(B$5:B1890,B1890))</f>
        <v/>
      </c>
    </row>
    <row r="1891" spans="11:11" ht="15.75" customHeight="1">
      <c r="K1891" s="128" t="str">
        <f>IF(B1891="","",B1891&amp;COUNTIF(B$5:B1891,B1891))</f>
        <v/>
      </c>
    </row>
    <row r="1892" spans="11:11" ht="15.75" customHeight="1">
      <c r="K1892" s="128" t="str">
        <f>IF(B1892="","",B1892&amp;COUNTIF(B$5:B1892,B1892))</f>
        <v/>
      </c>
    </row>
    <row r="1893" spans="11:11" ht="15.75" customHeight="1">
      <c r="K1893" s="128" t="str">
        <f>IF(B1893="","",B1893&amp;COUNTIF(B$5:B1893,B1893))</f>
        <v/>
      </c>
    </row>
    <row r="1894" spans="11:11" ht="15.75" customHeight="1">
      <c r="K1894" s="128" t="str">
        <f>IF(B1894="","",B1894&amp;COUNTIF(B$5:B1894,B1894))</f>
        <v/>
      </c>
    </row>
    <row r="1895" spans="11:11" ht="15.75" customHeight="1">
      <c r="K1895" s="128" t="str">
        <f>IF(B1895="","",B1895&amp;COUNTIF(B$5:B1895,B1895))</f>
        <v/>
      </c>
    </row>
    <row r="1896" spans="11:11" ht="15.75" customHeight="1">
      <c r="K1896" s="128" t="str">
        <f>IF(B1896="","",B1896&amp;COUNTIF(B$5:B1896,B1896))</f>
        <v/>
      </c>
    </row>
    <row r="1897" spans="11:11" ht="15.75" customHeight="1">
      <c r="K1897" s="128" t="str">
        <f>IF(B1897="","",B1897&amp;COUNTIF(B$5:B1897,B1897))</f>
        <v/>
      </c>
    </row>
    <row r="1898" spans="11:11" ht="15.75" customHeight="1">
      <c r="K1898" s="128" t="str">
        <f>IF(B1898="","",B1898&amp;COUNTIF(B$5:B1898,B1898))</f>
        <v/>
      </c>
    </row>
    <row r="1899" spans="11:11" ht="15.75" customHeight="1">
      <c r="K1899" s="128" t="str">
        <f>IF(B1899="","",B1899&amp;COUNTIF(B$5:B1899,B1899))</f>
        <v/>
      </c>
    </row>
    <row r="1900" spans="11:11" ht="15.75" customHeight="1">
      <c r="K1900" s="128" t="str">
        <f>IF(B1900="","",B1900&amp;COUNTIF(B$5:B1900,B1900))</f>
        <v/>
      </c>
    </row>
    <row r="1901" spans="11:11" ht="15.75" customHeight="1">
      <c r="K1901" s="128" t="str">
        <f>IF(B1901="","",B1901&amp;COUNTIF(B$5:B1901,B1901))</f>
        <v/>
      </c>
    </row>
    <row r="1902" spans="11:11" ht="15.75" customHeight="1">
      <c r="K1902" s="128" t="str">
        <f>IF(B1902="","",B1902&amp;COUNTIF(B$5:B1902,B1902))</f>
        <v/>
      </c>
    </row>
    <row r="1903" spans="11:11" ht="15.75" customHeight="1">
      <c r="K1903" s="128" t="str">
        <f>IF(B1903="","",B1903&amp;COUNTIF(B$5:B1903,B1903))</f>
        <v/>
      </c>
    </row>
    <row r="1904" spans="11:11" ht="15.75" customHeight="1">
      <c r="K1904" s="128" t="str">
        <f>IF(B1904="","",B1904&amp;COUNTIF(B$5:B1904,B1904))</f>
        <v/>
      </c>
    </row>
    <row r="1905" spans="11:11" ht="15.75" customHeight="1">
      <c r="K1905" s="128" t="str">
        <f>IF(B1905="","",B1905&amp;COUNTIF(B$5:B1905,B1905))</f>
        <v/>
      </c>
    </row>
    <row r="1906" spans="11:11" ht="15.75" customHeight="1">
      <c r="K1906" s="128" t="str">
        <f>IF(B1906="","",B1906&amp;COUNTIF(B$5:B1906,B1906))</f>
        <v/>
      </c>
    </row>
    <row r="1907" spans="11:11" ht="15.75" customHeight="1">
      <c r="K1907" s="128" t="str">
        <f>IF(B1907="","",B1907&amp;COUNTIF(B$5:B1907,B1907))</f>
        <v/>
      </c>
    </row>
    <row r="1908" spans="11:11" ht="15.75" customHeight="1">
      <c r="K1908" s="128" t="str">
        <f>IF(B1908="","",B1908&amp;COUNTIF(B$5:B1908,B1908))</f>
        <v/>
      </c>
    </row>
    <row r="1909" spans="11:11" ht="15.75" customHeight="1">
      <c r="K1909" s="128" t="str">
        <f>IF(B1909="","",B1909&amp;COUNTIF(B$5:B1909,B1909))</f>
        <v/>
      </c>
    </row>
    <row r="1910" spans="11:11" ht="15.75" customHeight="1">
      <c r="K1910" s="128" t="str">
        <f>IF(B1910="","",B1910&amp;COUNTIF(B$5:B1910,B1910))</f>
        <v/>
      </c>
    </row>
    <row r="1911" spans="11:11" ht="15.75" customHeight="1">
      <c r="K1911" s="128" t="str">
        <f>IF(B1911="","",B1911&amp;COUNTIF(B$5:B1911,B1911))</f>
        <v/>
      </c>
    </row>
    <row r="1912" spans="11:11" ht="15.75" customHeight="1">
      <c r="K1912" s="128" t="str">
        <f>IF(B1912="","",B1912&amp;COUNTIF(B$5:B1912,B1912))</f>
        <v/>
      </c>
    </row>
    <row r="1913" spans="11:11" ht="15.75" customHeight="1">
      <c r="K1913" s="128" t="str">
        <f>IF(B1913="","",B1913&amp;COUNTIF(B$5:B1913,B1913))</f>
        <v/>
      </c>
    </row>
    <row r="1914" spans="11:11" ht="15.75" customHeight="1">
      <c r="K1914" s="128" t="str">
        <f>IF(B1914="","",B1914&amp;COUNTIF(B$5:B1914,B1914))</f>
        <v/>
      </c>
    </row>
    <row r="1915" spans="11:11" ht="15.75" customHeight="1">
      <c r="K1915" s="128" t="str">
        <f>IF(B1915="","",B1915&amp;COUNTIF(B$5:B1915,B1915))</f>
        <v/>
      </c>
    </row>
    <row r="1916" spans="11:11" ht="15.75" customHeight="1">
      <c r="K1916" s="128" t="str">
        <f>IF(B1916="","",B1916&amp;COUNTIF(B$5:B1916,B1916))</f>
        <v/>
      </c>
    </row>
    <row r="1917" spans="11:11" ht="15.75" customHeight="1">
      <c r="K1917" s="128" t="str">
        <f>IF(B1917="","",B1917&amp;COUNTIF(B$5:B1917,B1917))</f>
        <v/>
      </c>
    </row>
    <row r="1918" spans="11:11" ht="15.75" customHeight="1">
      <c r="K1918" s="128" t="str">
        <f>IF(B1918="","",B1918&amp;COUNTIF(B$5:B1918,B1918))</f>
        <v/>
      </c>
    </row>
    <row r="1919" spans="11:11" ht="15.75" customHeight="1">
      <c r="K1919" s="128" t="str">
        <f>IF(B1919="","",B1919&amp;COUNTIF(B$5:B1919,B1919))</f>
        <v/>
      </c>
    </row>
    <row r="1920" spans="11:11" ht="15.75" customHeight="1">
      <c r="K1920" s="128" t="str">
        <f>IF(B1920="","",B1920&amp;COUNTIF(B$5:B1920,B1920))</f>
        <v/>
      </c>
    </row>
    <row r="1921" spans="11:11" ht="15.75" customHeight="1">
      <c r="K1921" s="128" t="str">
        <f>IF(B1921="","",B1921&amp;COUNTIF(B$5:B1921,B1921))</f>
        <v/>
      </c>
    </row>
    <row r="1922" spans="11:11" ht="15.75" customHeight="1">
      <c r="K1922" s="128" t="str">
        <f>IF(B1922="","",B1922&amp;COUNTIF(B$5:B1922,B1922))</f>
        <v/>
      </c>
    </row>
    <row r="1923" spans="11:11" ht="15.75" customHeight="1">
      <c r="K1923" s="128" t="str">
        <f>IF(B1923="","",B1923&amp;COUNTIF(B$5:B1923,B1923))</f>
        <v/>
      </c>
    </row>
    <row r="1924" spans="11:11" ht="15.75" customHeight="1">
      <c r="K1924" s="128" t="str">
        <f>IF(B1924="","",B1924&amp;COUNTIF(B$5:B1924,B1924))</f>
        <v/>
      </c>
    </row>
    <row r="1925" spans="11:11" ht="15.75" customHeight="1">
      <c r="K1925" s="128" t="str">
        <f>IF(B1925="","",B1925&amp;COUNTIF(B$5:B1925,B1925))</f>
        <v/>
      </c>
    </row>
    <row r="1926" spans="11:11" ht="15.75" customHeight="1">
      <c r="K1926" s="128" t="str">
        <f>IF(B1926="","",B1926&amp;COUNTIF(B$5:B1926,B1926))</f>
        <v/>
      </c>
    </row>
    <row r="1927" spans="11:11" ht="15.75" customHeight="1">
      <c r="K1927" s="128" t="str">
        <f>IF(B1927="","",B1927&amp;COUNTIF(B$5:B1927,B1927))</f>
        <v/>
      </c>
    </row>
    <row r="1928" spans="11:11" ht="15.75" customHeight="1">
      <c r="K1928" s="128" t="str">
        <f>IF(B1928="","",B1928&amp;COUNTIF(B$5:B1928,B1928))</f>
        <v/>
      </c>
    </row>
    <row r="1929" spans="11:11" ht="15.75" customHeight="1">
      <c r="K1929" s="128" t="str">
        <f>IF(B1929="","",B1929&amp;COUNTIF(B$5:B1929,B1929))</f>
        <v/>
      </c>
    </row>
    <row r="1930" spans="11:11" ht="15.75" customHeight="1">
      <c r="K1930" s="128" t="str">
        <f>IF(B1930="","",B1930&amp;COUNTIF(B$5:B1930,B1930))</f>
        <v/>
      </c>
    </row>
    <row r="1931" spans="11:11" ht="15.75" customHeight="1">
      <c r="K1931" s="128" t="str">
        <f>IF(B1931="","",B1931&amp;COUNTIF(B$5:B1931,B1931))</f>
        <v/>
      </c>
    </row>
    <row r="1932" spans="11:11" ht="15.75" customHeight="1">
      <c r="K1932" s="128" t="str">
        <f>IF(B1932="","",B1932&amp;COUNTIF(B$5:B1932,B1932))</f>
        <v/>
      </c>
    </row>
    <row r="1933" spans="11:11" ht="15.75" customHeight="1">
      <c r="K1933" s="128" t="str">
        <f>IF(B1933="","",B1933&amp;COUNTIF(B$5:B1933,B1933))</f>
        <v/>
      </c>
    </row>
    <row r="1934" spans="11:11" ht="15.75" customHeight="1">
      <c r="K1934" s="128" t="str">
        <f>IF(B1934="","",B1934&amp;COUNTIF(B$5:B1934,B1934))</f>
        <v/>
      </c>
    </row>
    <row r="1935" spans="11:11" ht="15.75" customHeight="1">
      <c r="K1935" s="128" t="str">
        <f>IF(B1935="","",B1935&amp;COUNTIF(B$5:B1935,B1935))</f>
        <v/>
      </c>
    </row>
    <row r="1936" spans="11:11" ht="15.75" customHeight="1">
      <c r="K1936" s="128" t="str">
        <f>IF(B1936="","",B1936&amp;COUNTIF(B$5:B1936,B1936))</f>
        <v/>
      </c>
    </row>
    <row r="1937" spans="11:11" ht="15.75" customHeight="1">
      <c r="K1937" s="128" t="str">
        <f>IF(B1937="","",B1937&amp;COUNTIF(B$5:B1937,B1937))</f>
        <v/>
      </c>
    </row>
    <row r="1938" spans="11:11" ht="15.75" customHeight="1">
      <c r="K1938" s="128" t="str">
        <f>IF(B1938="","",B1938&amp;COUNTIF(B$5:B1938,B1938))</f>
        <v/>
      </c>
    </row>
    <row r="1939" spans="11:11" ht="15.75" customHeight="1">
      <c r="K1939" s="128" t="str">
        <f>IF(B1939="","",B1939&amp;COUNTIF(B$5:B1939,B1939))</f>
        <v/>
      </c>
    </row>
    <row r="1940" spans="11:11" ht="15.75" customHeight="1">
      <c r="K1940" s="128" t="str">
        <f>IF(B1940="","",B1940&amp;COUNTIF(B$5:B1940,B1940))</f>
        <v/>
      </c>
    </row>
    <row r="1941" spans="11:11" ht="15.75" customHeight="1">
      <c r="K1941" s="128" t="str">
        <f>IF(B1941="","",B1941&amp;COUNTIF(B$5:B1941,B1941))</f>
        <v/>
      </c>
    </row>
    <row r="1942" spans="11:11" ht="15.75" customHeight="1">
      <c r="K1942" s="128" t="str">
        <f>IF(B1942="","",B1942&amp;COUNTIF(B$5:B1942,B1942))</f>
        <v/>
      </c>
    </row>
    <row r="1943" spans="11:11" ht="15.75" customHeight="1">
      <c r="K1943" s="128" t="str">
        <f>IF(B1943="","",B1943&amp;COUNTIF(B$5:B1943,B1943))</f>
        <v/>
      </c>
    </row>
    <row r="1944" spans="11:11" ht="15.75" customHeight="1">
      <c r="K1944" s="128" t="str">
        <f>IF(B1944="","",B1944&amp;COUNTIF(B$5:B1944,B1944))</f>
        <v/>
      </c>
    </row>
    <row r="1945" spans="11:11" ht="15.75" customHeight="1">
      <c r="K1945" s="128" t="str">
        <f>IF(B1945="","",B1945&amp;COUNTIF(B$5:B1945,B1945))</f>
        <v/>
      </c>
    </row>
    <row r="1946" spans="11:11" ht="15.75" customHeight="1">
      <c r="K1946" s="128" t="str">
        <f>IF(B1946="","",B1946&amp;COUNTIF(B$5:B1946,B1946))</f>
        <v/>
      </c>
    </row>
    <row r="1947" spans="11:11" ht="15.75" customHeight="1">
      <c r="K1947" s="128" t="str">
        <f>IF(B1947="","",B1947&amp;COUNTIF(B$5:B1947,B1947))</f>
        <v/>
      </c>
    </row>
    <row r="1948" spans="11:11" ht="15.75" customHeight="1">
      <c r="K1948" s="128" t="str">
        <f>IF(B1948="","",B1948&amp;COUNTIF(B$5:B1948,B1948))</f>
        <v/>
      </c>
    </row>
    <row r="1949" spans="11:11" ht="15.75" customHeight="1">
      <c r="K1949" s="128" t="str">
        <f>IF(B1949="","",B1949&amp;COUNTIF(B$5:B1949,B1949))</f>
        <v/>
      </c>
    </row>
    <row r="1950" spans="11:11" ht="15.75" customHeight="1">
      <c r="K1950" s="128" t="str">
        <f>IF(B1950="","",B1950&amp;COUNTIF(B$5:B1950,B1950))</f>
        <v/>
      </c>
    </row>
    <row r="1951" spans="11:11" ht="15.75" customHeight="1">
      <c r="K1951" s="128" t="str">
        <f>IF(B1951="","",B1951&amp;COUNTIF(B$5:B1951,B1951))</f>
        <v/>
      </c>
    </row>
    <row r="1952" spans="11:11" ht="15.75" customHeight="1">
      <c r="K1952" s="128" t="str">
        <f>IF(B1952="","",B1952&amp;COUNTIF(B$5:B1952,B1952))</f>
        <v/>
      </c>
    </row>
    <row r="1953" spans="11:11" ht="15.75" customHeight="1">
      <c r="K1953" s="128" t="str">
        <f>IF(B1953="","",B1953&amp;COUNTIF(B$5:B1953,B1953))</f>
        <v/>
      </c>
    </row>
    <row r="1954" spans="11:11" ht="15.75" customHeight="1">
      <c r="K1954" s="128" t="str">
        <f>IF(B1954="","",B1954&amp;COUNTIF(B$5:B1954,B1954))</f>
        <v/>
      </c>
    </row>
    <row r="1955" spans="11:11" ht="15.75" customHeight="1">
      <c r="K1955" s="128" t="str">
        <f>IF(B1955="","",B1955&amp;COUNTIF(B$5:B1955,B1955))</f>
        <v/>
      </c>
    </row>
    <row r="1956" spans="11:11" ht="15.75" customHeight="1">
      <c r="K1956" s="128" t="str">
        <f>IF(B1956="","",B1956&amp;COUNTIF(B$5:B1956,B1956))</f>
        <v/>
      </c>
    </row>
    <row r="1957" spans="11:11" ht="15.75" customHeight="1">
      <c r="K1957" s="128" t="str">
        <f>IF(B1957="","",B1957&amp;COUNTIF(B$5:B1957,B1957))</f>
        <v/>
      </c>
    </row>
    <row r="1958" spans="11:11" ht="15.75" customHeight="1">
      <c r="K1958" s="128" t="str">
        <f>IF(B1958="","",B1958&amp;COUNTIF(B$5:B1958,B1958))</f>
        <v/>
      </c>
    </row>
    <row r="1959" spans="11:11" ht="15.75" customHeight="1">
      <c r="K1959" s="128" t="str">
        <f>IF(B1959="","",B1959&amp;COUNTIF(B$5:B1959,B1959))</f>
        <v/>
      </c>
    </row>
    <row r="1960" spans="11:11" ht="15.75" customHeight="1">
      <c r="K1960" s="128" t="str">
        <f>IF(B1960="","",B1960&amp;COUNTIF(B$5:B1960,B1960))</f>
        <v/>
      </c>
    </row>
    <row r="1961" spans="11:11" ht="15.75" customHeight="1">
      <c r="K1961" s="128" t="str">
        <f>IF(B1961="","",B1961&amp;COUNTIF(B$5:B1961,B1961))</f>
        <v/>
      </c>
    </row>
    <row r="1962" spans="11:11" ht="15.75" customHeight="1">
      <c r="K1962" s="128" t="str">
        <f>IF(B1962="","",B1962&amp;COUNTIF(B$5:B1962,B1962))</f>
        <v/>
      </c>
    </row>
    <row r="1963" spans="11:11" ht="15.75" customHeight="1">
      <c r="K1963" s="128" t="str">
        <f>IF(B1963="","",B1963&amp;COUNTIF(B$5:B1963,B1963))</f>
        <v/>
      </c>
    </row>
    <row r="1964" spans="11:11" ht="15.75" customHeight="1">
      <c r="K1964" s="128" t="str">
        <f>IF(B1964="","",B1964&amp;COUNTIF(B$5:B1964,B1964))</f>
        <v/>
      </c>
    </row>
    <row r="1965" spans="11:11" ht="15.75" customHeight="1">
      <c r="K1965" s="128" t="str">
        <f>IF(B1965="","",B1965&amp;COUNTIF(B$5:B1965,B1965))</f>
        <v/>
      </c>
    </row>
    <row r="1966" spans="11:11" ht="15.75" customHeight="1">
      <c r="K1966" s="128" t="str">
        <f>IF(B1966="","",B1966&amp;COUNTIF(B$5:B1966,B1966))</f>
        <v/>
      </c>
    </row>
    <row r="1967" spans="11:11" ht="15.75" customHeight="1">
      <c r="K1967" s="128" t="str">
        <f>IF(B1967="","",B1967&amp;COUNTIF(B$5:B1967,B1967))</f>
        <v/>
      </c>
    </row>
    <row r="1968" spans="11:11" ht="15.75" customHeight="1">
      <c r="K1968" s="128" t="str">
        <f>IF(B1968="","",B1968&amp;COUNTIF(B$5:B1968,B1968))</f>
        <v/>
      </c>
    </row>
    <row r="1969" spans="11:11" ht="15.75" customHeight="1">
      <c r="K1969" s="128" t="str">
        <f>IF(B1969="","",B1969&amp;COUNTIF(B$5:B1969,B1969))</f>
        <v/>
      </c>
    </row>
    <row r="1970" spans="11:11" ht="15.75" customHeight="1">
      <c r="K1970" s="128" t="str">
        <f>IF(B1970="","",B1970&amp;COUNTIF(B$5:B1970,B1970))</f>
        <v/>
      </c>
    </row>
    <row r="1971" spans="11:11" ht="15.75" customHeight="1">
      <c r="K1971" s="128" t="str">
        <f>IF(B1971="","",B1971&amp;COUNTIF(B$5:B1971,B1971))</f>
        <v/>
      </c>
    </row>
    <row r="1972" spans="11:11" ht="15.75" customHeight="1">
      <c r="K1972" s="128" t="str">
        <f>IF(B1972="","",B1972&amp;COUNTIF(B$5:B1972,B1972))</f>
        <v/>
      </c>
    </row>
    <row r="1973" spans="11:11" ht="15.75" customHeight="1">
      <c r="K1973" s="128" t="str">
        <f>IF(B1973="","",B1973&amp;COUNTIF(B$5:B1973,B1973))</f>
        <v/>
      </c>
    </row>
    <row r="1974" spans="11:11" ht="15.75" customHeight="1">
      <c r="K1974" s="128" t="str">
        <f>IF(B1974="","",B1974&amp;COUNTIF(B$5:B1974,B1974))</f>
        <v/>
      </c>
    </row>
    <row r="1975" spans="11:11" ht="15.75" customHeight="1">
      <c r="K1975" s="128" t="str">
        <f>IF(B1975="","",B1975&amp;COUNTIF(B$5:B1975,B1975))</f>
        <v/>
      </c>
    </row>
    <row r="1976" spans="11:11" ht="15.75" customHeight="1">
      <c r="K1976" s="128" t="str">
        <f>IF(B1976="","",B1976&amp;COUNTIF(B$5:B1976,B1976))</f>
        <v/>
      </c>
    </row>
    <row r="1977" spans="11:11" ht="15.75" customHeight="1">
      <c r="K1977" s="128" t="str">
        <f>IF(B1977="","",B1977&amp;COUNTIF(B$5:B1977,B1977))</f>
        <v/>
      </c>
    </row>
    <row r="1978" spans="11:11" ht="15.75" customHeight="1">
      <c r="K1978" s="128" t="str">
        <f>IF(B1978="","",B1978&amp;COUNTIF(B$5:B1978,B1978))</f>
        <v/>
      </c>
    </row>
    <row r="1979" spans="11:11" ht="15.75" customHeight="1">
      <c r="K1979" s="128" t="str">
        <f>IF(B1979="","",B1979&amp;COUNTIF(B$5:B1979,B1979))</f>
        <v/>
      </c>
    </row>
    <row r="1980" spans="11:11" ht="15.75" customHeight="1">
      <c r="K1980" s="128" t="str">
        <f>IF(B1980="","",B1980&amp;COUNTIF(B$5:B1980,B1980))</f>
        <v/>
      </c>
    </row>
    <row r="1981" spans="11:11" ht="15.75" customHeight="1">
      <c r="K1981" s="128" t="str">
        <f>IF(B1981="","",B1981&amp;COUNTIF(B$5:B1981,B1981))</f>
        <v/>
      </c>
    </row>
    <row r="1982" spans="11:11" ht="15.75" customHeight="1">
      <c r="K1982" s="128" t="str">
        <f>IF(B1982="","",B1982&amp;COUNTIF(B$5:B1982,B1982))</f>
        <v/>
      </c>
    </row>
    <row r="1983" spans="11:11" ht="15.75" customHeight="1">
      <c r="K1983" s="128" t="str">
        <f>IF(B1983="","",B1983&amp;COUNTIF(B$5:B1983,B1983))</f>
        <v/>
      </c>
    </row>
    <row r="1984" spans="11:11" ht="15.75" customHeight="1">
      <c r="K1984" s="128" t="str">
        <f>IF(B1984="","",B1984&amp;COUNTIF(B$5:B1984,B1984))</f>
        <v/>
      </c>
    </row>
    <row r="1985" spans="11:11" ht="15.75" customHeight="1">
      <c r="K1985" s="128" t="str">
        <f>IF(B1985="","",B1985&amp;COUNTIF(B$5:B1985,B1985))</f>
        <v/>
      </c>
    </row>
    <row r="1986" spans="11:11" ht="15.75" customHeight="1">
      <c r="K1986" s="128" t="str">
        <f>IF(B1986="","",B1986&amp;COUNTIF(B$5:B1986,B1986))</f>
        <v/>
      </c>
    </row>
    <row r="1987" spans="11:11" ht="15.75" customHeight="1">
      <c r="K1987" s="128" t="str">
        <f>IF(B1987="","",B1987&amp;COUNTIF(B$5:B1987,B1987))</f>
        <v/>
      </c>
    </row>
    <row r="1988" spans="11:11" ht="15.75" customHeight="1">
      <c r="K1988" s="128" t="str">
        <f>IF(B1988="","",B1988&amp;COUNTIF(B$5:B1988,B1988))</f>
        <v/>
      </c>
    </row>
    <row r="1989" spans="11:11" ht="15.75" customHeight="1">
      <c r="K1989" s="128" t="str">
        <f>IF(B1989="","",B1989&amp;COUNTIF(B$5:B1989,B1989))</f>
        <v/>
      </c>
    </row>
    <row r="1990" spans="11:11" ht="15.75" customHeight="1">
      <c r="K1990" s="128" t="str">
        <f>IF(B1990="","",B1990&amp;COUNTIF(B$5:B1990,B1990))</f>
        <v/>
      </c>
    </row>
    <row r="1991" spans="11:11" ht="15.75" customHeight="1">
      <c r="K1991" s="128" t="str">
        <f>IF(B1991="","",B1991&amp;COUNTIF(B$5:B1991,B1991))</f>
        <v/>
      </c>
    </row>
    <row r="1992" spans="11:11" ht="15.75" customHeight="1">
      <c r="K1992" s="128" t="str">
        <f>IF(B1992="","",B1992&amp;COUNTIF(B$5:B1992,B1992))</f>
        <v/>
      </c>
    </row>
    <row r="1993" spans="11:11" ht="15.75" customHeight="1">
      <c r="K1993" s="128" t="str">
        <f>IF(B1993="","",B1993&amp;COUNTIF(B$5:B1993,B1993))</f>
        <v/>
      </c>
    </row>
    <row r="1994" spans="11:11" ht="15.75" customHeight="1">
      <c r="K1994" s="128" t="str">
        <f>IF(B1994="","",B1994&amp;COUNTIF(B$5:B1994,B1994))</f>
        <v/>
      </c>
    </row>
    <row r="1995" spans="11:11" ht="15.75" customHeight="1">
      <c r="K1995" s="128" t="str">
        <f>IF(B1995="","",B1995&amp;COUNTIF(B$5:B1995,B1995))</f>
        <v/>
      </c>
    </row>
    <row r="1996" spans="11:11" ht="15.75" customHeight="1">
      <c r="K1996" s="128" t="str">
        <f>IF(B1996="","",B1996&amp;COUNTIF(B$5:B1996,B1996))</f>
        <v/>
      </c>
    </row>
    <row r="1997" spans="11:11" ht="15.75" customHeight="1">
      <c r="K1997" s="128" t="str">
        <f>IF(B1997="","",B1997&amp;COUNTIF(B$5:B1997,B1997))</f>
        <v/>
      </c>
    </row>
    <row r="1998" spans="11:11" ht="15.75" customHeight="1">
      <c r="K1998" s="128" t="str">
        <f>IF(B1998="","",B1998&amp;COUNTIF(B$5:B1998,B1998))</f>
        <v/>
      </c>
    </row>
    <row r="1999" spans="11:11" ht="15.75" customHeight="1">
      <c r="K1999" s="128" t="str">
        <f>IF(B1999="","",B1999&amp;COUNTIF(B$5:B1999,B1999))</f>
        <v/>
      </c>
    </row>
    <row r="2000" spans="11:11" ht="15.75" customHeight="1">
      <c r="K2000" s="128" t="str">
        <f>IF(B2000="","",B2000&amp;COUNTIF(B$5:B2000,B2000))</f>
        <v/>
      </c>
    </row>
    <row r="2001" spans="11:11" ht="15.75" customHeight="1">
      <c r="K2001" s="128" t="str">
        <f>IF(B2001="","",B2001&amp;COUNTIF(B$5:B2001,B2001))</f>
        <v/>
      </c>
    </row>
    <row r="2002" spans="11:11" ht="15.75" customHeight="1">
      <c r="K2002" s="128" t="str">
        <f>IF(B2002="","",B2002&amp;COUNTIF(B$5:B2002,B2002))</f>
        <v/>
      </c>
    </row>
    <row r="2003" spans="11:11" ht="15.75" customHeight="1">
      <c r="K2003" s="128" t="str">
        <f>IF(B2003="","",B2003&amp;COUNTIF(B$5:B2003,B2003))</f>
        <v/>
      </c>
    </row>
    <row r="2004" spans="11:11" ht="15.75" customHeight="1">
      <c r="K2004" s="128" t="str">
        <f>IF(B2004="","",B2004&amp;COUNTIF(B$5:B2004,B2004))</f>
        <v/>
      </c>
    </row>
    <row r="2005" spans="11:11" ht="15.75" customHeight="1">
      <c r="K2005" s="128" t="str">
        <f>IF(B2005="","",B2005&amp;COUNTIF(B$5:B2005,B2005))</f>
        <v/>
      </c>
    </row>
    <row r="2006" spans="11:11" ht="17.25" customHeight="1">
      <c r="K2006" s="129" t="s">
        <v>188</v>
      </c>
    </row>
    <row r="2007" spans="11:11" ht="17.25" customHeight="1"/>
    <row r="2008" spans="11:11" ht="17.25" customHeight="1"/>
    <row r="2009" spans="11:11" ht="17.25" customHeight="1"/>
    <row r="2010" spans="11:11" ht="17.25" customHeight="1"/>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imovi_Nere_02">
    <tabColor theme="0" tint="-0.249977111117893"/>
  </sheetPr>
  <dimension ref="A1:AG221"/>
  <sheetViews>
    <sheetView showGridLines="0" zoomScaleNormal="100" workbookViewId="0"/>
  </sheetViews>
  <sheetFormatPr baseColWidth="10" defaultRowHeight="12.75"/>
  <cols>
    <col min="1" max="1" width="3.28515625" style="65" customWidth="1"/>
    <col min="2" max="2" width="14.28515625" style="65" customWidth="1"/>
    <col min="3" max="3" width="14.85546875" style="65" customWidth="1"/>
    <col min="4" max="5" width="8.7109375" style="65" customWidth="1"/>
    <col min="6" max="6" width="15.140625" style="65" customWidth="1"/>
    <col min="7" max="7" width="15.42578125" style="65" customWidth="1"/>
    <col min="8" max="9" width="8.7109375" style="65" customWidth="1"/>
    <col min="10" max="10" width="12.85546875" style="65" customWidth="1"/>
    <col min="11" max="11" width="16.28515625" style="65" customWidth="1"/>
    <col min="12" max="12" width="8.7109375" style="65" customWidth="1"/>
    <col min="13" max="13" width="8.42578125" style="65" customWidth="1"/>
    <col min="14" max="14" width="20.85546875" style="65" customWidth="1"/>
    <col min="15" max="21" width="11.42578125" style="65"/>
    <col min="22" max="23" width="8.42578125" style="65" customWidth="1"/>
    <col min="24" max="24" width="18.42578125" style="65" customWidth="1"/>
    <col min="25" max="28" width="11.42578125" style="65"/>
    <col min="29" max="30" width="8.42578125" style="65" customWidth="1"/>
    <col min="31" max="31" width="25" style="65" customWidth="1"/>
    <col min="32" max="45" width="8.5703125" style="65" customWidth="1"/>
    <col min="46" max="16384" width="11.42578125" style="65"/>
  </cols>
  <sheetData>
    <row r="1" spans="1:33" ht="35.25" customHeight="1">
      <c r="A1" s="90"/>
      <c r="B1" s="90" t="s">
        <v>190</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row>
    <row r="2" spans="1:33" ht="15.75" customHeight="1"/>
    <row r="3" spans="1:33" ht="15.75" customHeight="1">
      <c r="B3" s="130" t="s">
        <v>195</v>
      </c>
      <c r="N3" s="130" t="s">
        <v>195</v>
      </c>
      <c r="X3" s="130" t="s">
        <v>195</v>
      </c>
    </row>
    <row r="4" spans="1:33" ht="15.75" customHeight="1"/>
    <row r="5" spans="1:33">
      <c r="B5" s="220" t="s">
        <v>151</v>
      </c>
      <c r="C5" s="220" t="s">
        <v>191</v>
      </c>
      <c r="F5" s="220" t="s">
        <v>172</v>
      </c>
      <c r="G5" s="220" t="s">
        <v>192</v>
      </c>
      <c r="I5"/>
      <c r="J5" s="220" t="s">
        <v>180</v>
      </c>
      <c r="K5" s="220" t="s">
        <v>193</v>
      </c>
      <c r="M5"/>
      <c r="N5" s="222" t="s">
        <v>191</v>
      </c>
      <c r="O5" s="222" t="s">
        <v>151</v>
      </c>
      <c r="P5" s="222"/>
      <c r="Q5" s="222"/>
      <c r="R5" s="222"/>
      <c r="S5" s="222"/>
      <c r="T5"/>
      <c r="U5"/>
      <c r="V5"/>
      <c r="X5" s="144" t="s">
        <v>191</v>
      </c>
      <c r="Y5" s="143" t="s">
        <v>172</v>
      </c>
      <c r="Z5"/>
      <c r="AA5" s="145"/>
      <c r="AB5" s="145"/>
      <c r="AC5"/>
      <c r="AE5" s="220" t="s">
        <v>194</v>
      </c>
      <c r="AF5"/>
      <c r="AG5"/>
    </row>
    <row r="6" spans="1:33" ht="25.5">
      <c r="B6" s="122" t="s">
        <v>149</v>
      </c>
      <c r="C6" s="127">
        <v>4</v>
      </c>
      <c r="D6" s="127"/>
      <c r="F6" s="122" t="s">
        <v>174</v>
      </c>
      <c r="G6" s="127">
        <v>8</v>
      </c>
      <c r="H6" s="127"/>
      <c r="I6"/>
      <c r="J6" s="122" t="s">
        <v>223</v>
      </c>
      <c r="K6" s="127">
        <v>4</v>
      </c>
      <c r="L6" s="127"/>
      <c r="M6"/>
      <c r="N6" s="220" t="s">
        <v>180</v>
      </c>
      <c r="O6" s="220" t="s">
        <v>149</v>
      </c>
      <c r="P6" s="220" t="s">
        <v>260</v>
      </c>
      <c r="Q6" s="220" t="s">
        <v>261</v>
      </c>
      <c r="R6" s="220" t="s">
        <v>262</v>
      </c>
      <c r="S6" s="220" t="s">
        <v>137</v>
      </c>
      <c r="T6"/>
      <c r="U6"/>
      <c r="V6"/>
      <c r="X6" s="145" t="s">
        <v>180</v>
      </c>
      <c r="Y6" s="65" t="s">
        <v>175</v>
      </c>
      <c r="Z6" s="65" t="s">
        <v>174</v>
      </c>
      <c r="AA6" s="65" t="s">
        <v>173</v>
      </c>
      <c r="AB6" s="65" t="s">
        <v>137</v>
      </c>
      <c r="AC6"/>
      <c r="AE6" s="133">
        <v>0.45882352941176474</v>
      </c>
      <c r="AF6"/>
      <c r="AG6"/>
    </row>
    <row r="7" spans="1:33" ht="15.75" customHeight="1">
      <c r="B7" s="122" t="s">
        <v>260</v>
      </c>
      <c r="C7" s="127">
        <v>4</v>
      </c>
      <c r="D7" s="127"/>
      <c r="F7" s="122" t="s">
        <v>175</v>
      </c>
      <c r="G7" s="127">
        <v>5</v>
      </c>
      <c r="H7" s="127"/>
      <c r="I7"/>
      <c r="J7" s="122" t="s">
        <v>185</v>
      </c>
      <c r="K7" s="127">
        <v>13</v>
      </c>
      <c r="L7" s="127"/>
      <c r="M7"/>
      <c r="N7" s="122" t="s">
        <v>214</v>
      </c>
      <c r="O7" s="127">
        <v>1</v>
      </c>
      <c r="P7" s="127"/>
      <c r="Q7" s="127">
        <v>1</v>
      </c>
      <c r="R7" s="127"/>
      <c r="S7" s="127">
        <v>2</v>
      </c>
      <c r="T7"/>
      <c r="U7"/>
      <c r="V7"/>
      <c r="X7" s="122" t="s">
        <v>214</v>
      </c>
      <c r="Y7" s="127"/>
      <c r="Z7" s="127">
        <v>2</v>
      </c>
      <c r="AA7" s="127"/>
      <c r="AB7" s="127">
        <v>2</v>
      </c>
      <c r="AC7"/>
      <c r="AE7"/>
      <c r="AF7"/>
      <c r="AG7"/>
    </row>
    <row r="8" spans="1:33" ht="15.75" customHeight="1" thickBot="1">
      <c r="B8" s="122" t="s">
        <v>261</v>
      </c>
      <c r="C8" s="127">
        <v>4</v>
      </c>
      <c r="D8" s="127"/>
      <c r="F8" s="122" t="s">
        <v>173</v>
      </c>
      <c r="G8" s="127">
        <v>4</v>
      </c>
      <c r="H8" s="127"/>
      <c r="I8"/>
      <c r="J8" s="147" t="s">
        <v>137</v>
      </c>
      <c r="K8" s="127">
        <v>17</v>
      </c>
      <c r="L8" s="127"/>
      <c r="M8"/>
      <c r="N8" s="122" t="s">
        <v>211</v>
      </c>
      <c r="O8" s="127">
        <v>1</v>
      </c>
      <c r="P8" s="127">
        <v>1</v>
      </c>
      <c r="Q8" s="127">
        <v>1</v>
      </c>
      <c r="R8" s="127">
        <v>2</v>
      </c>
      <c r="S8" s="127">
        <v>5</v>
      </c>
      <c r="T8"/>
      <c r="U8"/>
      <c r="V8"/>
      <c r="X8" s="122" t="s">
        <v>211</v>
      </c>
      <c r="Y8" s="127">
        <v>1</v>
      </c>
      <c r="Z8" s="127">
        <v>3</v>
      </c>
      <c r="AA8" s="127">
        <v>1</v>
      </c>
      <c r="AB8" s="127">
        <v>5</v>
      </c>
      <c r="AC8"/>
      <c r="AE8"/>
      <c r="AF8"/>
      <c r="AG8"/>
    </row>
    <row r="9" spans="1:33" ht="15.75" customHeight="1">
      <c r="B9" s="122" t="s">
        <v>262</v>
      </c>
      <c r="C9" s="127">
        <v>5</v>
      </c>
      <c r="D9" s="127"/>
      <c r="F9" s="147" t="s">
        <v>137</v>
      </c>
      <c r="G9" s="127">
        <v>17</v>
      </c>
      <c r="H9" s="127"/>
      <c r="I9"/>
      <c r="J9"/>
      <c r="K9"/>
      <c r="M9"/>
      <c r="N9" s="122" t="s">
        <v>213</v>
      </c>
      <c r="O9" s="127"/>
      <c r="P9" s="127">
        <v>3</v>
      </c>
      <c r="Q9" s="127">
        <v>2</v>
      </c>
      <c r="R9" s="127">
        <v>1</v>
      </c>
      <c r="S9" s="127">
        <v>6</v>
      </c>
      <c r="T9"/>
      <c r="U9"/>
      <c r="V9"/>
      <c r="X9" s="122" t="s">
        <v>213</v>
      </c>
      <c r="Y9" s="127">
        <v>3</v>
      </c>
      <c r="Z9" s="127">
        <v>2</v>
      </c>
      <c r="AA9" s="127">
        <v>1</v>
      </c>
      <c r="AB9" s="127">
        <v>6</v>
      </c>
      <c r="AC9"/>
      <c r="AE9"/>
      <c r="AF9"/>
      <c r="AG9"/>
    </row>
    <row r="10" spans="1:33" ht="15.75" customHeight="1" thickBot="1">
      <c r="B10" s="131" t="s">
        <v>137</v>
      </c>
      <c r="C10" s="132">
        <v>17</v>
      </c>
      <c r="D10" s="127"/>
      <c r="F10"/>
      <c r="G10"/>
      <c r="I10"/>
      <c r="J10"/>
      <c r="K10"/>
      <c r="M10"/>
      <c r="N10" s="122" t="s">
        <v>212</v>
      </c>
      <c r="O10" s="127">
        <v>1</v>
      </c>
      <c r="P10" s="127"/>
      <c r="Q10" s="127"/>
      <c r="R10" s="127">
        <v>1</v>
      </c>
      <c r="S10" s="127">
        <v>2</v>
      </c>
      <c r="T10"/>
      <c r="U10"/>
      <c r="V10"/>
      <c r="X10" s="122" t="s">
        <v>212</v>
      </c>
      <c r="Y10" s="127"/>
      <c r="Z10" s="127">
        <v>1</v>
      </c>
      <c r="AA10" s="127">
        <v>1</v>
      </c>
      <c r="AB10" s="127">
        <v>2</v>
      </c>
      <c r="AC10"/>
      <c r="AE10"/>
      <c r="AF10"/>
      <c r="AG10"/>
    </row>
    <row r="11" spans="1:33" ht="15.75" customHeight="1" thickTop="1">
      <c r="B11"/>
      <c r="C11"/>
      <c r="F11"/>
      <c r="G11"/>
      <c r="I11"/>
      <c r="J11"/>
      <c r="K11"/>
      <c r="M11"/>
      <c r="N11" s="122" t="s">
        <v>209</v>
      </c>
      <c r="O11" s="127"/>
      <c r="P11" s="127"/>
      <c r="Q11" s="127"/>
      <c r="R11" s="127">
        <v>1</v>
      </c>
      <c r="S11" s="127">
        <v>1</v>
      </c>
      <c r="T11"/>
      <c r="U11"/>
      <c r="V11"/>
      <c r="X11" s="122" t="s">
        <v>209</v>
      </c>
      <c r="Y11" s="127"/>
      <c r="Z11" s="127"/>
      <c r="AA11" s="127">
        <v>1</v>
      </c>
      <c r="AB11" s="127">
        <v>1</v>
      </c>
      <c r="AC11"/>
      <c r="AE11"/>
      <c r="AF11"/>
      <c r="AG11"/>
    </row>
    <row r="12" spans="1:33" ht="15.75" customHeight="1" thickBot="1">
      <c r="B12"/>
      <c r="C12"/>
      <c r="F12"/>
      <c r="G12"/>
      <c r="I12"/>
      <c r="J12"/>
      <c r="K12"/>
      <c r="M12"/>
      <c r="N12" s="122" t="s">
        <v>210</v>
      </c>
      <c r="O12" s="127">
        <v>1</v>
      </c>
      <c r="P12" s="127"/>
      <c r="Q12" s="127"/>
      <c r="R12" s="127"/>
      <c r="S12" s="127">
        <v>1</v>
      </c>
      <c r="T12"/>
      <c r="U12"/>
      <c r="V12"/>
      <c r="X12" s="122" t="s">
        <v>210</v>
      </c>
      <c r="Y12" s="127">
        <v>1</v>
      </c>
      <c r="Z12" s="127"/>
      <c r="AA12" s="127"/>
      <c r="AB12" s="127">
        <v>1</v>
      </c>
      <c r="AC12"/>
      <c r="AE12"/>
      <c r="AF12"/>
      <c r="AG12"/>
    </row>
    <row r="13" spans="1:33" ht="15.75" customHeight="1" thickTop="1">
      <c r="B13"/>
      <c r="C13"/>
      <c r="F13"/>
      <c r="G13"/>
      <c r="I13"/>
      <c r="J13"/>
      <c r="K13"/>
      <c r="M13"/>
      <c r="N13" s="147" t="s">
        <v>137</v>
      </c>
      <c r="O13" s="127">
        <v>4</v>
      </c>
      <c r="P13" s="127">
        <v>4</v>
      </c>
      <c r="Q13" s="127">
        <v>4</v>
      </c>
      <c r="R13" s="127">
        <v>5</v>
      </c>
      <c r="S13" s="146">
        <v>17</v>
      </c>
      <c r="T13"/>
      <c r="U13"/>
      <c r="V13"/>
      <c r="X13" s="147" t="s">
        <v>137</v>
      </c>
      <c r="Y13" s="127">
        <v>5</v>
      </c>
      <c r="Z13" s="127">
        <v>8</v>
      </c>
      <c r="AA13" s="127">
        <v>4</v>
      </c>
      <c r="AB13" s="146">
        <v>17</v>
      </c>
      <c r="AC13"/>
      <c r="AE13"/>
      <c r="AF13"/>
      <c r="AG13"/>
    </row>
    <row r="14" spans="1:33" ht="15.75" customHeight="1" thickTop="1">
      <c r="F14"/>
      <c r="G14"/>
      <c r="I14"/>
      <c r="J14"/>
      <c r="K14"/>
      <c r="M14"/>
      <c r="N14"/>
      <c r="O14"/>
      <c r="P14"/>
      <c r="Q14"/>
      <c r="R14"/>
      <c r="S14"/>
      <c r="T14"/>
      <c r="U14"/>
      <c r="V14"/>
      <c r="X14"/>
      <c r="Y14"/>
      <c r="Z14"/>
      <c r="AA14"/>
      <c r="AB14"/>
      <c r="AC14"/>
      <c r="AE14"/>
      <c r="AF14"/>
      <c r="AG14"/>
    </row>
    <row r="15" spans="1:33" ht="15.75" customHeight="1">
      <c r="F15"/>
      <c r="G15"/>
      <c r="I15"/>
      <c r="J15"/>
      <c r="K15"/>
      <c r="M15"/>
      <c r="N15"/>
      <c r="O15"/>
      <c r="P15"/>
      <c r="Q15"/>
      <c r="R15"/>
      <c r="S15"/>
      <c r="T15"/>
      <c r="U15"/>
      <c r="V15"/>
      <c r="X15"/>
      <c r="Y15"/>
      <c r="Z15"/>
      <c r="AA15"/>
      <c r="AB15"/>
      <c r="AC15"/>
      <c r="AE15"/>
      <c r="AF15"/>
      <c r="AG15"/>
    </row>
    <row r="16" spans="1:33" ht="15.75" customHeight="1">
      <c r="F16"/>
      <c r="G16"/>
      <c r="I16"/>
      <c r="J16"/>
      <c r="K16"/>
      <c r="M16"/>
      <c r="X16"/>
      <c r="Y16"/>
      <c r="AE16"/>
      <c r="AF16"/>
      <c r="AG16"/>
    </row>
    <row r="17" spans="2:33" ht="15.75" customHeight="1">
      <c r="B17" s="200" t="s">
        <v>241</v>
      </c>
      <c r="F17"/>
      <c r="G17"/>
      <c r="I17"/>
      <c r="J17"/>
      <c r="K17"/>
      <c r="M17"/>
      <c r="X17"/>
      <c r="Y17"/>
      <c r="AE17"/>
      <c r="AF17"/>
      <c r="AG17"/>
    </row>
    <row r="18" spans="2:33" ht="15.75" customHeight="1">
      <c r="B18" s="231" t="s">
        <v>151</v>
      </c>
      <c r="C18" s="231" t="s">
        <v>242</v>
      </c>
      <c r="D18" s="231" t="s">
        <v>243</v>
      </c>
      <c r="E18" s="231" t="s">
        <v>244</v>
      </c>
      <c r="F18" s="231"/>
      <c r="G18"/>
      <c r="I18"/>
      <c r="J18"/>
      <c r="K18"/>
      <c r="M18"/>
      <c r="X18"/>
      <c r="Y18"/>
      <c r="AE18"/>
      <c r="AF18"/>
      <c r="AG18"/>
    </row>
    <row r="19" spans="2:33" ht="15.75" customHeight="1">
      <c r="B19" s="232" t="str">
        <f>Annahmen!D15</f>
        <v>Backlog</v>
      </c>
      <c r="C19" s="233">
        <f t="shared" ref="C19:C24" si="0">IFERROR(VLOOKUP(B19,$B$6:$C$12,2,FALSE),0)</f>
        <v>4</v>
      </c>
      <c r="D19" s="233">
        <f>Annahmen!G15*Annahmen!H15</f>
        <v>10</v>
      </c>
      <c r="E19" s="230">
        <f>IF(C19&gt;D19,1,0)*on_wip_li_1</f>
        <v>0</v>
      </c>
      <c r="F19" s="202"/>
      <c r="G19"/>
      <c r="I19"/>
      <c r="J19"/>
      <c r="K19"/>
      <c r="M19"/>
      <c r="X19"/>
      <c r="Y19"/>
      <c r="AE19"/>
      <c r="AF19"/>
      <c r="AG19"/>
    </row>
    <row r="20" spans="2:33" ht="15.75" customHeight="1">
      <c r="B20" s="232" t="str">
        <f>Annahmen!D16</f>
        <v>Design</v>
      </c>
      <c r="C20" s="233">
        <f t="shared" si="0"/>
        <v>4</v>
      </c>
      <c r="D20" s="233">
        <f>Annahmen!G16*Annahmen!H16</f>
        <v>5</v>
      </c>
      <c r="E20" s="230">
        <f>IF(C20&gt;D20,1,0)*on_wip_li_2</f>
        <v>0</v>
      </c>
      <c r="F20" s="202"/>
      <c r="G20"/>
      <c r="I20"/>
      <c r="J20"/>
      <c r="K20"/>
      <c r="M20"/>
      <c r="X20"/>
      <c r="Y20"/>
      <c r="AE20"/>
      <c r="AF20"/>
      <c r="AG20"/>
    </row>
    <row r="21" spans="2:33" ht="15.75" customHeight="1">
      <c r="B21" s="232" t="str">
        <f>Annahmen!D17</f>
        <v>Development</v>
      </c>
      <c r="C21" s="233">
        <f t="shared" si="0"/>
        <v>4</v>
      </c>
      <c r="D21" s="233">
        <f>Annahmen!G17*Annahmen!H17</f>
        <v>3</v>
      </c>
      <c r="E21" s="230">
        <f>IF(C21&gt;D21,1,0)*on_wip_li_3</f>
        <v>1</v>
      </c>
      <c r="F21" s="202"/>
      <c r="G21"/>
      <c r="I21"/>
      <c r="J21"/>
      <c r="K21"/>
      <c r="M21"/>
      <c r="AE21"/>
      <c r="AF21"/>
      <c r="AG21"/>
    </row>
    <row r="22" spans="2:33" ht="15.75" customHeight="1">
      <c r="B22" s="232" t="str">
        <f>Annahmen!D18</f>
        <v>Testing</v>
      </c>
      <c r="C22" s="233">
        <f t="shared" si="0"/>
        <v>5</v>
      </c>
      <c r="D22" s="233">
        <f>Annahmen!G18*Annahmen!H18</f>
        <v>5</v>
      </c>
      <c r="E22" s="230">
        <f>IF(C22&gt;D22,1,0)*on_wip_li_4</f>
        <v>0</v>
      </c>
      <c r="F22" s="202"/>
      <c r="G22"/>
      <c r="I22"/>
      <c r="J22"/>
      <c r="K22"/>
      <c r="M22"/>
      <c r="AE22"/>
      <c r="AF22"/>
      <c r="AG22"/>
    </row>
    <row r="23" spans="2:33" ht="15.75" customHeight="1">
      <c r="B23" s="232" t="str">
        <f>Annahmen!D19</f>
        <v>Nicht in Demo</v>
      </c>
      <c r="C23" s="233">
        <f t="shared" si="0"/>
        <v>0</v>
      </c>
      <c r="D23" s="233">
        <f>Annahmen!G19*Annahmen!H19</f>
        <v>0</v>
      </c>
      <c r="E23" s="230">
        <f>IF(C23&gt;D23,1,0)*on_wip_li_5</f>
        <v>0</v>
      </c>
      <c r="F23" s="202"/>
    </row>
    <row r="24" spans="2:33" ht="15.75" customHeight="1">
      <c r="B24" s="232" t="str">
        <f>Annahmen!D20</f>
        <v>Nicht in Demo</v>
      </c>
      <c r="C24" s="233">
        <f t="shared" si="0"/>
        <v>0</v>
      </c>
      <c r="D24" s="233">
        <f>Annahmen!G20*Annahmen!H20</f>
        <v>0</v>
      </c>
      <c r="E24" s="230">
        <f>IF(C24&gt;D24,1,0)*on_wip_li_6</f>
        <v>0</v>
      </c>
      <c r="F24" s="202"/>
    </row>
    <row r="25" spans="2:33" ht="15.75" customHeight="1">
      <c r="B25" s="202"/>
      <c r="C25" s="202"/>
      <c r="D25" s="202"/>
      <c r="E25" s="202"/>
      <c r="F25" s="202"/>
    </row>
    <row r="26" spans="2:33" ht="15.75" customHeight="1">
      <c r="B26" s="202"/>
      <c r="C26" s="202"/>
      <c r="D26" s="202"/>
      <c r="E26" s="202"/>
      <c r="F26" s="202"/>
    </row>
    <row r="27" spans="2:33" ht="15.75" customHeight="1"/>
    <row r="28" spans="2:33" ht="15.75" customHeight="1"/>
    <row r="29" spans="2:33" ht="15.75" customHeight="1"/>
    <row r="30" spans="2:33" ht="15.75" customHeight="1"/>
    <row r="31" spans="2:33" ht="15.75" customHeight="1"/>
    <row r="32" spans="2: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sheetData>
  <phoneticPr fontId="75"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imovi_Formate">
    <tabColor theme="0" tint="-0.249977111117893"/>
  </sheetPr>
  <dimension ref="A1:S113"/>
  <sheetViews>
    <sheetView showGridLines="0" zoomScale="115" zoomScaleNormal="115" workbookViewId="0"/>
  </sheetViews>
  <sheetFormatPr baseColWidth="10" defaultColWidth="0" defaultRowHeight="12.75" outlineLevelRow="1"/>
  <cols>
    <col min="1" max="1" width="4.7109375" customWidth="1"/>
    <col min="2" max="2" width="32.28515625" customWidth="1"/>
    <col min="3" max="3" width="11.42578125" customWidth="1"/>
    <col min="4" max="4" width="21.5703125" customWidth="1"/>
    <col min="5" max="5" width="15.85546875" customWidth="1"/>
    <col min="6" max="6" width="12.7109375" customWidth="1"/>
    <col min="7" max="9" width="11.42578125" customWidth="1"/>
    <col min="10" max="10" width="31.5703125" customWidth="1"/>
    <col min="11" max="11" width="11.42578125" customWidth="1"/>
    <col min="12" max="12" width="13.28515625" customWidth="1"/>
    <col min="13" max="19" width="0" hidden="1" customWidth="1"/>
    <col min="20" max="16384" width="11.42578125" hidden="1"/>
  </cols>
  <sheetData>
    <row r="1" spans="1:12" ht="33.75" customHeight="1">
      <c r="A1" s="2"/>
      <c r="B1" s="90" t="s">
        <v>116</v>
      </c>
      <c r="C1" s="2"/>
      <c r="D1" s="2"/>
      <c r="E1" s="2"/>
      <c r="F1" s="2"/>
      <c r="G1" s="2"/>
      <c r="H1" s="2"/>
      <c r="I1" s="2"/>
      <c r="J1" s="2"/>
      <c r="K1" s="2"/>
      <c r="L1" s="2"/>
    </row>
    <row r="3" spans="1:12" s="46" customFormat="1" ht="24.75" customHeight="1" thickBot="1">
      <c r="A3" s="39"/>
      <c r="B3" s="39" t="s">
        <v>4</v>
      </c>
      <c r="C3" s="3"/>
      <c r="D3" s="39"/>
      <c r="E3" s="39"/>
      <c r="F3" s="39"/>
      <c r="G3" s="39"/>
      <c r="H3" s="3"/>
      <c r="I3" s="3"/>
      <c r="J3" s="3"/>
      <c r="K3" s="3"/>
      <c r="L3" s="3"/>
    </row>
    <row r="4" spans="1:12" outlineLevel="1">
      <c r="A4" s="48"/>
      <c r="B4" t="s">
        <v>58</v>
      </c>
      <c r="D4" s="61" t="s">
        <v>59</v>
      </c>
    </row>
    <row r="5" spans="1:12" ht="9.75" customHeight="1" outlineLevel="1">
      <c r="A5" s="48"/>
    </row>
    <row r="6" spans="1:12" ht="15" customHeight="1" outlineLevel="1">
      <c r="A6" s="48"/>
      <c r="B6" t="s">
        <v>7</v>
      </c>
      <c r="D6" s="43">
        <v>100</v>
      </c>
      <c r="F6" s="16"/>
    </row>
    <row r="7" spans="1:12" ht="15" customHeight="1" outlineLevel="1">
      <c r="A7" s="48"/>
      <c r="B7" t="s">
        <v>30</v>
      </c>
      <c r="D7" s="18">
        <v>100</v>
      </c>
    </row>
    <row r="8" spans="1:12" ht="15" customHeight="1" outlineLevel="1">
      <c r="A8" s="48"/>
      <c r="B8" t="s">
        <v>29</v>
      </c>
      <c r="D8" s="20">
        <v>100</v>
      </c>
    </row>
    <row r="9" spans="1:12" ht="15" customHeight="1" outlineLevel="1">
      <c r="A9" s="48"/>
      <c r="B9" t="s">
        <v>8</v>
      </c>
      <c r="D9" s="21" t="s">
        <v>67</v>
      </c>
    </row>
    <row r="10" spans="1:12" ht="15" customHeight="1" outlineLevel="1">
      <c r="A10" s="48"/>
      <c r="B10" t="s">
        <v>9</v>
      </c>
      <c r="D10" s="22">
        <v>100</v>
      </c>
    </row>
    <row r="11" spans="1:12" ht="15" customHeight="1" outlineLevel="1">
      <c r="A11" s="48"/>
      <c r="B11" t="s">
        <v>10</v>
      </c>
      <c r="D11" s="24"/>
    </row>
    <row r="12" spans="1:12" s="48" customFormat="1" ht="15" customHeight="1" outlineLevel="1">
      <c r="B12" s="48" t="s">
        <v>124</v>
      </c>
      <c r="D12" s="56">
        <v>100</v>
      </c>
    </row>
    <row r="13" spans="1:12" ht="15" customHeight="1" outlineLevel="1">
      <c r="A13" s="48"/>
      <c r="B13" t="s">
        <v>123</v>
      </c>
      <c r="D13" s="86">
        <v>1</v>
      </c>
    </row>
    <row r="14" spans="1:12" outlineLevel="1">
      <c r="A14" s="48"/>
      <c r="D14" s="87">
        <v>1</v>
      </c>
      <c r="E14" s="38" t="s">
        <v>60</v>
      </c>
    </row>
    <row r="15" spans="1:12" s="23" customFormat="1" outlineLevel="1">
      <c r="A15" s="48"/>
      <c r="D15" s="88">
        <v>1</v>
      </c>
      <c r="E15" s="38" t="s">
        <v>60</v>
      </c>
    </row>
    <row r="16" spans="1:12" s="23" customFormat="1" outlineLevel="1">
      <c r="A16" s="48"/>
      <c r="D16" s="88">
        <v>1</v>
      </c>
      <c r="E16" s="38" t="s">
        <v>60</v>
      </c>
    </row>
    <row r="17" spans="1:13" s="23" customFormat="1" outlineLevel="1">
      <c r="A17" s="48"/>
      <c r="D17" s="86">
        <v>1</v>
      </c>
      <c r="E17" s="38" t="s">
        <v>60</v>
      </c>
    </row>
    <row r="18" spans="1:13" s="54" customFormat="1" outlineLevel="1"/>
    <row r="19" spans="1:13" s="38" customFormat="1" ht="24" thickBot="1">
      <c r="A19" s="39"/>
      <c r="B19" s="39" t="s">
        <v>122</v>
      </c>
      <c r="C19" s="3"/>
      <c r="D19" s="39"/>
      <c r="E19" s="39"/>
      <c r="F19" s="39"/>
      <c r="G19" s="39"/>
      <c r="H19" s="3"/>
      <c r="I19" s="3"/>
      <c r="J19" s="3"/>
      <c r="K19" s="3"/>
      <c r="L19" s="3"/>
    </row>
    <row r="20" spans="1:13" s="23" customFormat="1" outlineLevel="1">
      <c r="A20" s="48"/>
      <c r="B20" s="23" t="s">
        <v>75</v>
      </c>
      <c r="D20" s="36" t="s">
        <v>52</v>
      </c>
      <c r="J20" s="54"/>
      <c r="K20" s="54"/>
      <c r="L20" s="54"/>
      <c r="M20" s="54"/>
    </row>
    <row r="21" spans="1:13" s="23" customFormat="1" outlineLevel="1">
      <c r="A21" s="48"/>
      <c r="D21" s="35"/>
      <c r="E21" s="35"/>
      <c r="F21" s="35"/>
    </row>
    <row r="22" spans="1:13" outlineLevel="1">
      <c r="A22" s="48"/>
      <c r="B22" t="s">
        <v>78</v>
      </c>
      <c r="C22" s="16"/>
      <c r="D22" s="44">
        <v>0</v>
      </c>
      <c r="E22" s="16" t="s">
        <v>60</v>
      </c>
      <c r="H22" s="38"/>
    </row>
    <row r="23" spans="1:13" s="16" customFormat="1" outlineLevel="1">
      <c r="A23" s="48"/>
      <c r="B23" s="16" t="s">
        <v>79</v>
      </c>
      <c r="D23" s="31">
        <v>1</v>
      </c>
      <c r="E23" s="16" t="s">
        <v>60</v>
      </c>
    </row>
    <row r="24" spans="1:13" s="16" customFormat="1" outlineLevel="1">
      <c r="A24" s="48"/>
    </row>
    <row r="25" spans="1:13" outlineLevel="1">
      <c r="A25" s="48"/>
      <c r="B25" t="s">
        <v>76</v>
      </c>
      <c r="C25" s="16"/>
      <c r="D25" s="34">
        <v>1</v>
      </c>
      <c r="E25" s="16" t="s">
        <v>60</v>
      </c>
      <c r="H25" s="38"/>
    </row>
    <row r="26" spans="1:13" outlineLevel="1">
      <c r="A26" s="48"/>
      <c r="B26" s="16" t="s">
        <v>77</v>
      </c>
      <c r="C26" s="16"/>
      <c r="D26" s="45">
        <v>1</v>
      </c>
      <c r="E26" s="16" t="s">
        <v>60</v>
      </c>
    </row>
    <row r="27" spans="1:13" s="16" customFormat="1" outlineLevel="1">
      <c r="A27" s="48"/>
      <c r="B27" s="48"/>
      <c r="C27" s="48"/>
      <c r="D27" s="48"/>
      <c r="E27" s="48"/>
      <c r="F27" s="48"/>
      <c r="G27" s="48"/>
    </row>
    <row r="28" spans="1:13" s="48" customFormat="1" outlineLevel="1">
      <c r="D28" s="13" t="s">
        <v>106</v>
      </c>
    </row>
    <row r="29" spans="1:13" s="48" customFormat="1" outlineLevel="1">
      <c r="B29" s="48" t="s">
        <v>107</v>
      </c>
      <c r="C29" s="49"/>
      <c r="D29" s="50">
        <v>1</v>
      </c>
      <c r="E29" s="49" t="s">
        <v>108</v>
      </c>
      <c r="F29" s="48" t="s">
        <v>109</v>
      </c>
    </row>
    <row r="30" spans="1:13" s="48" customFormat="1" outlineLevel="1">
      <c r="B30" s="48" t="s">
        <v>110</v>
      </c>
      <c r="D30" s="51">
        <v>1</v>
      </c>
      <c r="E30" s="49" t="s">
        <v>111</v>
      </c>
      <c r="F30" s="48" t="s">
        <v>109</v>
      </c>
    </row>
    <row r="31" spans="1:13" s="48" customFormat="1" outlineLevel="1"/>
    <row r="32" spans="1:13" s="48" customFormat="1" outlineLevel="1">
      <c r="B32" s="48" t="s">
        <v>112</v>
      </c>
      <c r="D32" s="52">
        <v>1</v>
      </c>
      <c r="E32" s="48" t="s">
        <v>60</v>
      </c>
    </row>
    <row r="33" spans="1:12" s="48" customFormat="1" outlineLevel="1"/>
    <row r="34" spans="1:12" outlineLevel="1">
      <c r="A34" s="48"/>
      <c r="B34" t="s">
        <v>49</v>
      </c>
      <c r="D34" s="25" t="s">
        <v>62</v>
      </c>
    </row>
    <row r="35" spans="1:12" outlineLevel="1">
      <c r="A35" s="48"/>
      <c r="B35" t="s">
        <v>50</v>
      </c>
      <c r="D35" s="41" t="s">
        <v>61</v>
      </c>
    </row>
    <row r="36" spans="1:12" outlineLevel="1">
      <c r="A36" s="48"/>
      <c r="B36" s="23" t="s">
        <v>51</v>
      </c>
      <c r="D36" s="42" t="s">
        <v>63</v>
      </c>
      <c r="E36" s="23"/>
    </row>
    <row r="37" spans="1:12" outlineLevel="1">
      <c r="A37" s="48"/>
      <c r="B37" t="s">
        <v>84</v>
      </c>
      <c r="D37" s="37" t="s">
        <v>85</v>
      </c>
    </row>
    <row r="38" spans="1:12" s="54" customFormat="1" ht="8.25" customHeight="1" outlineLevel="1"/>
    <row r="39" spans="1:12" s="54" customFormat="1" outlineLevel="1">
      <c r="B39" t="s">
        <v>81</v>
      </c>
      <c r="C39"/>
      <c r="D39" s="19">
        <v>1</v>
      </c>
      <c r="E39" s="58"/>
      <c r="F39" s="58"/>
    </row>
    <row r="40" spans="1:12" s="54" customFormat="1" outlineLevel="1">
      <c r="B40" s="54" t="s">
        <v>125</v>
      </c>
      <c r="D40" s="57">
        <v>43831</v>
      </c>
      <c r="E40" s="58"/>
      <c r="F40" s="58" t="s">
        <v>114</v>
      </c>
    </row>
    <row r="41" spans="1:12" s="54" customFormat="1" ht="8.25" customHeight="1" outlineLevel="1">
      <c r="D41" s="19"/>
      <c r="E41" s="58"/>
      <c r="F41" s="58"/>
    </row>
    <row r="42" spans="1:12" s="54" customFormat="1" outlineLevel="1">
      <c r="D42" s="62" t="s">
        <v>119</v>
      </c>
      <c r="E42" s="61" t="s">
        <v>118</v>
      </c>
      <c r="F42" s="61" t="s">
        <v>117</v>
      </c>
    </row>
    <row r="43" spans="1:12" s="54" customFormat="1" outlineLevel="1">
      <c r="B43" s="54" t="s">
        <v>113</v>
      </c>
      <c r="C43"/>
      <c r="D43" s="53">
        <v>1500</v>
      </c>
      <c r="E43" s="53">
        <v>0</v>
      </c>
      <c r="F43" s="53">
        <v>-1500</v>
      </c>
      <c r="H43" s="54" t="s">
        <v>114</v>
      </c>
    </row>
    <row r="44" spans="1:12" s="54" customFormat="1" outlineLevel="1">
      <c r="B44" s="54" t="s">
        <v>115</v>
      </c>
      <c r="C44"/>
      <c r="D44" s="55">
        <v>0.25</v>
      </c>
      <c r="E44" s="55">
        <v>0</v>
      </c>
      <c r="F44" s="55">
        <v>-0.25</v>
      </c>
      <c r="H44" s="54" t="s">
        <v>114</v>
      </c>
    </row>
    <row r="45" spans="1:12" outlineLevel="1">
      <c r="A45" s="48"/>
      <c r="D45" s="6"/>
    </row>
    <row r="46" spans="1:12" ht="24" thickBot="1">
      <c r="A46" s="39"/>
      <c r="B46" s="39" t="s">
        <v>3</v>
      </c>
      <c r="C46" s="3"/>
      <c r="D46" s="39"/>
      <c r="E46" s="39"/>
      <c r="F46" s="39"/>
      <c r="G46" s="39"/>
      <c r="H46" s="3"/>
      <c r="I46" s="3"/>
      <c r="J46" s="3"/>
      <c r="K46" s="3"/>
      <c r="L46" s="3"/>
    </row>
    <row r="47" spans="1:12" s="38" customFormat="1" ht="20.25" outlineLevel="1">
      <c r="A47" s="54"/>
      <c r="B47" s="1" t="s">
        <v>28</v>
      </c>
      <c r="C47" s="54"/>
      <c r="D47" s="54"/>
      <c r="E47" s="54"/>
      <c r="F47" s="54"/>
      <c r="G47" s="54"/>
      <c r="H47" s="1" t="s">
        <v>54</v>
      </c>
      <c r="I47" s="54"/>
      <c r="J47" s="54"/>
      <c r="K47" s="54"/>
    </row>
    <row r="48" spans="1:12" s="54" customFormat="1" ht="6.75" customHeight="1" outlineLevel="1">
      <c r="B48" s="4"/>
      <c r="H48" s="4"/>
    </row>
    <row r="49" spans="1:18" s="38" customFormat="1" ht="20.25" outlineLevel="1">
      <c r="A49" s="48"/>
      <c r="B49" t="s">
        <v>5</v>
      </c>
      <c r="C49"/>
      <c r="D49" s="10" t="s">
        <v>6</v>
      </c>
      <c r="E49"/>
      <c r="H49" s="38" t="s">
        <v>68</v>
      </c>
      <c r="J49" s="2" t="s">
        <v>64</v>
      </c>
    </row>
    <row r="50" spans="1:18" s="38" customFormat="1" ht="18" outlineLevel="1">
      <c r="A50" s="48"/>
      <c r="B50" s="5"/>
      <c r="H50" s="38" t="s">
        <v>69</v>
      </c>
      <c r="J50" s="59" t="s">
        <v>65</v>
      </c>
    </row>
    <row r="51" spans="1:18" s="38" customFormat="1" ht="15" outlineLevel="1">
      <c r="A51" s="48"/>
      <c r="B51" t="s">
        <v>80</v>
      </c>
      <c r="C51"/>
      <c r="D51" s="9">
        <v>100</v>
      </c>
      <c r="E51"/>
      <c r="F51"/>
      <c r="H51" s="38" t="s">
        <v>70</v>
      </c>
      <c r="J51" s="60" t="s">
        <v>66</v>
      </c>
    </row>
    <row r="52" spans="1:18" s="38" customFormat="1" ht="7.5" customHeight="1" outlineLevel="1">
      <c r="A52" s="48"/>
      <c r="B52"/>
      <c r="C52"/>
      <c r="D52"/>
      <c r="E52"/>
      <c r="F52"/>
      <c r="H52" s="54"/>
      <c r="I52" s="54"/>
      <c r="J52" s="54"/>
      <c r="K52" s="54"/>
    </row>
    <row r="53" spans="1:18" s="38" customFormat="1" outlineLevel="1">
      <c r="A53" s="48"/>
      <c r="B53" t="s">
        <v>27</v>
      </c>
      <c r="C53"/>
      <c r="D53" s="12">
        <v>100</v>
      </c>
      <c r="E53"/>
      <c r="F53"/>
    </row>
    <row r="54" spans="1:18" s="38" customFormat="1" ht="7.5" customHeight="1" outlineLevel="1">
      <c r="A54" s="48"/>
      <c r="B54"/>
      <c r="C54"/>
      <c r="D54"/>
      <c r="E54"/>
      <c r="F54"/>
    </row>
    <row r="55" spans="1:18" s="38" customFormat="1" ht="20.25" outlineLevel="1">
      <c r="A55" s="48"/>
      <c r="B55" t="s">
        <v>26</v>
      </c>
      <c r="C55"/>
      <c r="D55" s="14">
        <v>100</v>
      </c>
      <c r="E55"/>
      <c r="F55"/>
      <c r="H55" s="1" t="s">
        <v>87</v>
      </c>
      <c r="I55" s="54"/>
      <c r="J55" s="54"/>
      <c r="K55" s="54"/>
      <c r="L55" s="54"/>
    </row>
    <row r="56" spans="1:18" s="38" customFormat="1" ht="7.5" customHeight="1" outlineLevel="1">
      <c r="A56" s="48"/>
      <c r="B56"/>
      <c r="C56"/>
      <c r="D56"/>
      <c r="E56"/>
      <c r="F56"/>
      <c r="L56"/>
    </row>
    <row r="57" spans="1:18" s="38" customFormat="1" ht="24" outlineLevel="1" thickBot="1">
      <c r="A57" s="48"/>
      <c r="B57" t="s">
        <v>25</v>
      </c>
      <c r="C57"/>
      <c r="D57" s="15">
        <v>100</v>
      </c>
      <c r="E57"/>
      <c r="F57"/>
      <c r="H57" t="s">
        <v>53</v>
      </c>
      <c r="I57"/>
      <c r="J57" s="3" t="s">
        <v>71</v>
      </c>
      <c r="K57"/>
      <c r="L57"/>
    </row>
    <row r="58" spans="1:18" s="38" customFormat="1" ht="7.5" customHeight="1" outlineLevel="1">
      <c r="A58" s="48"/>
      <c r="B58"/>
      <c r="C58"/>
      <c r="D58"/>
      <c r="E58"/>
      <c r="F58"/>
      <c r="L58"/>
    </row>
    <row r="59" spans="1:18" s="38" customFormat="1" ht="21" outlineLevel="1" thickBot="1">
      <c r="A59" s="48"/>
      <c r="B59" t="s">
        <v>24</v>
      </c>
      <c r="C59"/>
      <c r="D59" s="17">
        <v>100</v>
      </c>
      <c r="E59"/>
      <c r="F59"/>
      <c r="H59" s="38" t="s">
        <v>55</v>
      </c>
      <c r="I59"/>
      <c r="J59" s="1" t="s">
        <v>72</v>
      </c>
      <c r="K59"/>
      <c r="L59"/>
    </row>
    <row r="60" spans="1:18" s="38" customFormat="1" ht="15.75" outlineLevel="1" thickTop="1">
      <c r="A60" s="48"/>
      <c r="H60" s="38" t="s">
        <v>56</v>
      </c>
      <c r="I60"/>
      <c r="J60" s="5" t="s">
        <v>73</v>
      </c>
      <c r="K60"/>
    </row>
    <row r="61" spans="1:18" s="38" customFormat="1" ht="14.25" outlineLevel="1">
      <c r="A61" s="48"/>
      <c r="G61" s="40"/>
      <c r="H61" s="38" t="s">
        <v>57</v>
      </c>
      <c r="I61"/>
      <c r="J61" s="11" t="s">
        <v>74</v>
      </c>
      <c r="K61"/>
    </row>
    <row r="62" spans="1:18" s="38" customFormat="1" ht="14.25" customHeight="1" outlineLevel="1">
      <c r="A62" s="54"/>
      <c r="F62" s="54"/>
      <c r="G62" s="54"/>
      <c r="H62" s="54"/>
      <c r="I62" s="54"/>
      <c r="J62" s="54"/>
      <c r="K62" s="54"/>
    </row>
    <row r="63" spans="1:18" ht="24" thickBot="1">
      <c r="A63" s="39"/>
      <c r="B63" s="39" t="s">
        <v>120</v>
      </c>
      <c r="C63" s="3"/>
      <c r="D63" s="39"/>
      <c r="E63" s="39"/>
      <c r="F63" s="39"/>
      <c r="G63" s="39"/>
      <c r="H63" s="39"/>
      <c r="I63" s="39"/>
      <c r="J63" s="39"/>
      <c r="K63" s="39"/>
      <c r="L63" s="39"/>
      <c r="M63" s="54"/>
      <c r="N63" s="54"/>
      <c r="O63" s="54"/>
      <c r="P63" s="54"/>
      <c r="Q63" s="54"/>
      <c r="R63" s="54"/>
    </row>
    <row r="64" spans="1:18" ht="23.25" customHeight="1" outlineLevel="1">
      <c r="A64" s="54"/>
      <c r="B64" s="1" t="s">
        <v>17</v>
      </c>
      <c r="C64" s="54"/>
      <c r="E64" s="5" t="s">
        <v>2</v>
      </c>
      <c r="H64" s="1" t="s">
        <v>121</v>
      </c>
      <c r="J64" s="54"/>
      <c r="K64" s="54"/>
      <c r="L64" s="5"/>
    </row>
    <row r="65" spans="1:12" ht="14.25" customHeight="1" outlineLevel="1">
      <c r="A65" s="48"/>
      <c r="B65" t="s">
        <v>18</v>
      </c>
      <c r="D65" s="8">
        <v>365</v>
      </c>
      <c r="E65" t="s">
        <v>31</v>
      </c>
      <c r="J65" s="61" t="s">
        <v>89</v>
      </c>
      <c r="K65" s="61" t="s">
        <v>102</v>
      </c>
      <c r="L65" s="5" t="s">
        <v>2</v>
      </c>
    </row>
    <row r="66" spans="1:12" ht="14.25" customHeight="1" outlineLevel="1">
      <c r="A66" s="48"/>
      <c r="B66" t="s">
        <v>32</v>
      </c>
      <c r="D66" s="8">
        <v>12</v>
      </c>
      <c r="E66" t="s">
        <v>33</v>
      </c>
      <c r="J66" s="18" t="s">
        <v>90</v>
      </c>
      <c r="K66" s="47">
        <v>1</v>
      </c>
      <c r="L66" t="s">
        <v>89</v>
      </c>
    </row>
    <row r="67" spans="1:12" ht="15" customHeight="1" outlineLevel="1">
      <c r="A67" s="48"/>
      <c r="B67" t="s">
        <v>20</v>
      </c>
      <c r="D67" s="8">
        <v>4</v>
      </c>
      <c r="E67" t="s">
        <v>34</v>
      </c>
      <c r="J67" s="18" t="s">
        <v>91</v>
      </c>
      <c r="K67" s="47">
        <v>2</v>
      </c>
    </row>
    <row r="68" spans="1:12" ht="15" customHeight="1" outlineLevel="1">
      <c r="A68" s="48"/>
      <c r="B68" t="s">
        <v>19</v>
      </c>
      <c r="D68" s="8">
        <v>3</v>
      </c>
      <c r="E68" t="s">
        <v>35</v>
      </c>
      <c r="J68" s="18" t="s">
        <v>92</v>
      </c>
      <c r="K68" s="47">
        <v>3</v>
      </c>
    </row>
    <row r="69" spans="1:12" ht="15" customHeight="1" outlineLevel="1">
      <c r="A69" s="48"/>
      <c r="B69" s="65" t="s">
        <v>135</v>
      </c>
      <c r="C69" s="65"/>
      <c r="D69" s="8">
        <v>7</v>
      </c>
      <c r="E69" s="65" t="s">
        <v>136</v>
      </c>
      <c r="J69" s="18" t="s">
        <v>93</v>
      </c>
      <c r="K69" s="47">
        <v>4</v>
      </c>
    </row>
    <row r="70" spans="1:12" ht="15" customHeight="1" outlineLevel="1">
      <c r="A70" s="48"/>
      <c r="B70" t="s">
        <v>21</v>
      </c>
      <c r="D70" s="7">
        <v>1.0000000000000001E-5</v>
      </c>
      <c r="E70" t="s">
        <v>83</v>
      </c>
      <c r="J70" s="18" t="s">
        <v>94</v>
      </c>
      <c r="K70" s="47">
        <v>5</v>
      </c>
    </row>
    <row r="71" spans="1:12" ht="15" customHeight="1" outlineLevel="1">
      <c r="A71" s="48"/>
      <c r="B71" t="s">
        <v>22</v>
      </c>
      <c r="D71" s="8">
        <v>1000</v>
      </c>
      <c r="E71" s="23" t="s">
        <v>22</v>
      </c>
      <c r="J71" s="18" t="s">
        <v>95</v>
      </c>
      <c r="K71" s="47">
        <v>6</v>
      </c>
    </row>
    <row r="72" spans="1:12" ht="15" customHeight="1" outlineLevel="1">
      <c r="A72" s="48"/>
      <c r="B72" t="s">
        <v>0</v>
      </c>
      <c r="D72" s="8">
        <v>1000000</v>
      </c>
      <c r="E72" s="23" t="s">
        <v>0</v>
      </c>
      <c r="J72" s="18" t="s">
        <v>96</v>
      </c>
      <c r="K72" s="47">
        <v>7</v>
      </c>
    </row>
    <row r="73" spans="1:12" s="23" customFormat="1" ht="15" customHeight="1" outlineLevel="1">
      <c r="A73" s="48"/>
      <c r="B73" s="23" t="s">
        <v>36</v>
      </c>
      <c r="D73" s="8">
        <v>1000000000</v>
      </c>
      <c r="E73" s="23" t="s">
        <v>36</v>
      </c>
      <c r="J73" s="18" t="s">
        <v>97</v>
      </c>
      <c r="K73" s="47">
        <v>8</v>
      </c>
      <c r="L73"/>
    </row>
    <row r="74" spans="1:12" ht="15" customHeight="1" outlineLevel="1">
      <c r="A74" s="48"/>
      <c r="B74" t="s">
        <v>86</v>
      </c>
      <c r="D74" s="7">
        <v>9.9999999999999995E-8</v>
      </c>
      <c r="E74" s="23" t="s">
        <v>23</v>
      </c>
      <c r="J74" s="18" t="s">
        <v>98</v>
      </c>
      <c r="K74" s="47">
        <v>9</v>
      </c>
    </row>
    <row r="75" spans="1:12" ht="15" customHeight="1" outlineLevel="1">
      <c r="J75" s="18" t="s">
        <v>99</v>
      </c>
      <c r="K75" s="47">
        <v>10</v>
      </c>
    </row>
    <row r="76" spans="1:12" ht="15" customHeight="1" outlineLevel="1">
      <c r="J76" s="18" t="s">
        <v>100</v>
      </c>
      <c r="K76" s="47">
        <v>11</v>
      </c>
    </row>
    <row r="77" spans="1:12" ht="15" customHeight="1" outlineLevel="1">
      <c r="J77" s="18" t="s">
        <v>101</v>
      </c>
      <c r="K77" s="47">
        <v>12</v>
      </c>
    </row>
    <row r="78" spans="1:12" ht="18.75" customHeight="1" outlineLevel="1">
      <c r="A78" s="54"/>
      <c r="B78" s="1" t="s">
        <v>11</v>
      </c>
      <c r="C78" s="54"/>
      <c r="D78" s="6"/>
    </row>
    <row r="79" spans="1:12" ht="15" customHeight="1" outlineLevel="1">
      <c r="A79" s="48"/>
      <c r="B79" t="s">
        <v>37</v>
      </c>
      <c r="C79" s="26"/>
      <c r="D79" s="28" t="s">
        <v>1</v>
      </c>
      <c r="E79" s="23" t="s">
        <v>47</v>
      </c>
      <c r="J79" s="61" t="s">
        <v>88</v>
      </c>
      <c r="K79" s="61" t="s">
        <v>102</v>
      </c>
      <c r="L79" s="5" t="s">
        <v>2</v>
      </c>
    </row>
    <row r="80" spans="1:12" ht="15" customHeight="1" outlineLevel="1">
      <c r="A80" s="48"/>
      <c r="B80" s="23" t="s">
        <v>38</v>
      </c>
      <c r="C80" s="26"/>
      <c r="D80" s="28" t="s">
        <v>12</v>
      </c>
      <c r="E80" s="23" t="s">
        <v>48</v>
      </c>
      <c r="J80" s="18" t="s">
        <v>89</v>
      </c>
      <c r="K80" s="47">
        <v>1</v>
      </c>
      <c r="L80" t="s">
        <v>88</v>
      </c>
    </row>
    <row r="81" spans="1:12" ht="15" customHeight="1" outlineLevel="1">
      <c r="A81" s="48"/>
      <c r="B81" t="s">
        <v>39</v>
      </c>
      <c r="C81" s="27"/>
      <c r="D81" s="29" t="s">
        <v>13</v>
      </c>
      <c r="E81" s="23" t="s">
        <v>43</v>
      </c>
      <c r="J81" s="18" t="s">
        <v>103</v>
      </c>
      <c r="K81" s="47">
        <v>3</v>
      </c>
    </row>
    <row r="82" spans="1:12" ht="15" customHeight="1" outlineLevel="1">
      <c r="A82" s="48"/>
      <c r="B82" t="s">
        <v>40</v>
      </c>
      <c r="C82" s="27"/>
      <c r="D82" s="29" t="s">
        <v>16</v>
      </c>
      <c r="E82" s="23" t="s">
        <v>44</v>
      </c>
      <c r="J82" s="18" t="s">
        <v>104</v>
      </c>
      <c r="K82" s="47">
        <v>6</v>
      </c>
    </row>
    <row r="83" spans="1:12" ht="15" customHeight="1" outlineLevel="1">
      <c r="A83" s="48"/>
      <c r="B83" t="s">
        <v>41</v>
      </c>
      <c r="C83" s="27"/>
      <c r="D83" s="30" t="s">
        <v>15</v>
      </c>
      <c r="E83" s="23" t="s">
        <v>45</v>
      </c>
      <c r="J83" s="18" t="s">
        <v>105</v>
      </c>
      <c r="K83" s="47">
        <v>12</v>
      </c>
    </row>
    <row r="84" spans="1:12" ht="15" customHeight="1" outlineLevel="1">
      <c r="A84" s="48"/>
      <c r="B84" s="23" t="s">
        <v>42</v>
      </c>
      <c r="C84" s="27"/>
      <c r="D84" s="30" t="s">
        <v>14</v>
      </c>
      <c r="E84" s="23" t="s">
        <v>46</v>
      </c>
    </row>
    <row r="85" spans="1:12" s="54" customFormat="1" ht="9" customHeight="1" outlineLevel="1">
      <c r="C85" s="27"/>
    </row>
    <row r="86" spans="1:12" ht="15" customHeight="1" outlineLevel="1">
      <c r="D86" s="33">
        <v>1</v>
      </c>
      <c r="J86" s="61" t="s">
        <v>146</v>
      </c>
      <c r="K86" s="61" t="s">
        <v>102</v>
      </c>
      <c r="L86" s="65"/>
    </row>
    <row r="87" spans="1:12" ht="15" customHeight="1" outlineLevel="1">
      <c r="B87" t="s">
        <v>126</v>
      </c>
      <c r="D87" s="32" t="str">
        <f>IF(D86=1,Pf_unt_ja,Pf_unt_nein)</f>
        <v>▼</v>
      </c>
      <c r="E87" s="23" t="s">
        <v>82</v>
      </c>
      <c r="J87" s="120" t="s">
        <v>144</v>
      </c>
      <c r="K87" s="47">
        <v>1</v>
      </c>
      <c r="L87" s="65"/>
    </row>
    <row r="88" spans="1:12" ht="15" customHeight="1" outlineLevel="1">
      <c r="B88" s="54" t="s">
        <v>127</v>
      </c>
      <c r="J88" s="120" t="s">
        <v>145</v>
      </c>
      <c r="K88" s="47">
        <v>2</v>
      </c>
      <c r="L88" s="65"/>
    </row>
    <row r="89" spans="1:12" s="65" customFormat="1" ht="19.5" customHeight="1" outlineLevel="1"/>
    <row r="90" spans="1:12" s="65" customFormat="1" ht="19.5" customHeight="1" outlineLevel="1">
      <c r="J90" s="61" t="s">
        <v>206</v>
      </c>
    </row>
    <row r="91" spans="1:12" s="65" customFormat="1" ht="19.5" customHeight="1" outlineLevel="1">
      <c r="B91" s="195" t="s">
        <v>216</v>
      </c>
      <c r="J91" s="120" t="s">
        <v>203</v>
      </c>
    </row>
    <row r="92" spans="1:12" s="65" customFormat="1" ht="19.5" customHeight="1" outlineLevel="1">
      <c r="B92" s="195"/>
      <c r="C92" s="172" t="str">
        <f>Emoji_uebf</f>
        <v>🏴</v>
      </c>
      <c r="J92" s="120" t="s">
        <v>204</v>
      </c>
    </row>
    <row r="93" spans="1:12" s="65" customFormat="1" ht="19.5" customHeight="1" outlineLevel="1">
      <c r="B93" s="195"/>
      <c r="J93" s="120" t="s">
        <v>205</v>
      </c>
    </row>
    <row r="94" spans="1:12" s="65" customFormat="1" ht="19.5" customHeight="1" outlineLevel="1">
      <c r="B94" s="195"/>
    </row>
    <row r="95" spans="1:12" s="65" customFormat="1" ht="19.5" customHeight="1" outlineLevel="1">
      <c r="B95" s="195" t="s">
        <v>251</v>
      </c>
      <c r="C95" s="35"/>
      <c r="D95" s="203" t="s">
        <v>247</v>
      </c>
      <c r="E95" s="203"/>
      <c r="F95" s="203"/>
    </row>
    <row r="96" spans="1:12" s="65" customFormat="1" ht="19.5" customHeight="1" outlineLevel="1">
      <c r="B96" s="121"/>
      <c r="C96" s="35"/>
      <c r="D96" s="207">
        <v>0</v>
      </c>
      <c r="E96" s="208" t="s">
        <v>248</v>
      </c>
      <c r="F96" s="209">
        <f>Dashboard!C25</f>
        <v>0.23529411764705882</v>
      </c>
    </row>
    <row r="97" spans="2:11" s="65" customFormat="1" ht="19.5" customHeight="1" outlineLevel="1">
      <c r="B97" s="121"/>
      <c r="C97" s="35"/>
      <c r="D97" s="210">
        <f>Annahmen!E24</f>
        <v>0.3</v>
      </c>
      <c r="E97" s="211" t="s">
        <v>249</v>
      </c>
      <c r="F97" s="212">
        <v>0.02</v>
      </c>
    </row>
    <row r="98" spans="2:11" s="65" customFormat="1" ht="19.5" customHeight="1" outlineLevel="1">
      <c r="B98" s="121"/>
      <c r="C98" s="35"/>
      <c r="D98" s="213">
        <f>Annahmen!E25</f>
        <v>0.4</v>
      </c>
      <c r="E98" s="211" t="s">
        <v>250</v>
      </c>
      <c r="F98" s="212">
        <f>IFERROR(2-F96,0)</f>
        <v>1.7647058823529411</v>
      </c>
    </row>
    <row r="99" spans="2:11" s="65" customFormat="1" ht="19.5" customHeight="1" outlineLevel="1">
      <c r="B99" s="121"/>
      <c r="C99" s="35"/>
      <c r="D99" s="214">
        <f>Annahmen!E26</f>
        <v>0.3</v>
      </c>
      <c r="E99" s="215"/>
      <c r="F99" s="216"/>
    </row>
    <row r="100" spans="2:11" s="65" customFormat="1" ht="19.5" customHeight="1" outlineLevel="1">
      <c r="B100" s="121"/>
      <c r="C100" s="35"/>
      <c r="D100" s="217">
        <v>1</v>
      </c>
      <c r="E100" s="218"/>
      <c r="F100" s="219"/>
    </row>
    <row r="101" spans="2:11" s="65" customFormat="1" ht="19.5" customHeight="1" outlineLevel="1">
      <c r="B101" s="121"/>
      <c r="C101" s="35"/>
      <c r="D101" s="35"/>
      <c r="E101" s="35"/>
      <c r="F101" s="35"/>
    </row>
    <row r="102" spans="2:11" s="65" customFormat="1" ht="19.5" customHeight="1" outlineLevel="1">
      <c r="B102" s="121"/>
      <c r="C102" s="35"/>
      <c r="D102" s="35"/>
      <c r="E102" s="35"/>
      <c r="F102" s="35"/>
    </row>
    <row r="103" spans="2:11" ht="15" customHeight="1">
      <c r="B103" s="35"/>
      <c r="C103" s="35"/>
      <c r="D103" s="35"/>
      <c r="E103" s="35"/>
      <c r="F103" s="35"/>
    </row>
    <row r="104" spans="2:11">
      <c r="B104" s="35"/>
      <c r="C104" s="35"/>
      <c r="D104" s="35"/>
      <c r="E104" s="35"/>
      <c r="F104" s="35"/>
    </row>
    <row r="105" spans="2:11">
      <c r="B105" s="35"/>
      <c r="C105" s="35"/>
      <c r="D105" s="35"/>
      <c r="E105" s="35"/>
      <c r="F105" s="35"/>
    </row>
    <row r="106" spans="2:11">
      <c r="B106" s="35"/>
      <c r="C106" s="35"/>
      <c r="D106" s="35"/>
      <c r="E106" s="35"/>
      <c r="F106" s="35"/>
      <c r="G106" s="65"/>
      <c r="H106" s="65"/>
      <c r="I106" s="65"/>
    </row>
    <row r="107" spans="2:11">
      <c r="B107" s="35"/>
      <c r="C107" s="35"/>
      <c r="D107" s="35"/>
      <c r="E107" s="35"/>
      <c r="F107" s="35"/>
      <c r="G107" s="65"/>
      <c r="H107" s="65"/>
      <c r="I107" s="65"/>
    </row>
    <row r="108" spans="2:11">
      <c r="B108" s="35"/>
      <c r="C108" s="35"/>
      <c r="D108" s="35"/>
      <c r="E108" s="35"/>
      <c r="F108" s="35"/>
      <c r="G108" s="65"/>
      <c r="H108" s="65"/>
      <c r="I108" s="65"/>
    </row>
    <row r="109" spans="2:11">
      <c r="B109" s="35"/>
      <c r="C109" s="35"/>
      <c r="D109" s="35"/>
      <c r="E109" s="35"/>
      <c r="F109" s="35"/>
      <c r="G109" s="65"/>
      <c r="H109" s="65"/>
      <c r="I109" s="65"/>
    </row>
    <row r="110" spans="2:11">
      <c r="B110" s="35"/>
      <c r="C110" s="35"/>
      <c r="D110" s="35"/>
      <c r="E110" s="35"/>
      <c r="F110" s="35"/>
      <c r="G110" s="65"/>
      <c r="H110" s="65"/>
      <c r="I110" s="65"/>
    </row>
    <row r="111" spans="2:11">
      <c r="B111" s="35"/>
      <c r="C111" s="35"/>
      <c r="D111" s="35"/>
      <c r="E111" s="35"/>
      <c r="F111" s="35"/>
      <c r="G111" s="65"/>
      <c r="H111" s="65"/>
      <c r="I111" s="65"/>
      <c r="J111" s="65"/>
      <c r="K111" s="65"/>
    </row>
    <row r="112" spans="2:11">
      <c r="G112" s="65"/>
      <c r="H112" s="65"/>
      <c r="I112" s="65"/>
      <c r="J112" s="65"/>
      <c r="K112" s="65"/>
    </row>
    <row r="113" spans="7:11">
      <c r="G113" s="65"/>
      <c r="H113" s="65"/>
      <c r="I113" s="65"/>
      <c r="J113" s="65"/>
      <c r="K113" s="65"/>
    </row>
  </sheetData>
  <conditionalFormatting sqref="D22">
    <cfRule type="cellIs" dxfId="12" priority="24" operator="notEqual">
      <formula>0</formula>
    </cfRule>
  </conditionalFormatting>
  <conditionalFormatting sqref="D18">
    <cfRule type="cellIs" dxfId="11" priority="20" stopIfTrue="1" operator="equal">
      <formula>1</formula>
    </cfRule>
  </conditionalFormatting>
  <conditionalFormatting sqref="D23">
    <cfRule type="cellIs" dxfId="10" priority="19" operator="notEqual">
      <formula>0</formula>
    </cfRule>
  </conditionalFormatting>
  <conditionalFormatting sqref="D87">
    <cfRule type="cellIs" dxfId="9" priority="18" stopIfTrue="1" operator="equal">
      <formula>Pf_unt_ja</formula>
    </cfRule>
  </conditionalFormatting>
  <conditionalFormatting sqref="D25">
    <cfRule type="cellIs" dxfId="8" priority="17" stopIfTrue="1" operator="equal">
      <formula>1</formula>
    </cfRule>
  </conditionalFormatting>
  <conditionalFormatting sqref="D26">
    <cfRule type="cellIs" dxfId="7" priority="16" stopIfTrue="1" operator="equal">
      <formula>1</formula>
    </cfRule>
  </conditionalFormatting>
  <conditionalFormatting sqref="D32">
    <cfRule type="expression" dxfId="6" priority="15" stopIfTrue="1">
      <formula>D32=1</formula>
    </cfRule>
  </conditionalFormatting>
  <conditionalFormatting sqref="D40">
    <cfRule type="expression" dxfId="5" priority="5" stopIfTrue="1">
      <formula>F$6=1</formula>
    </cfRule>
    <cfRule type="expression" dxfId="4" priority="6" stopIfTrue="1">
      <formula>F$7=1</formula>
    </cfRule>
  </conditionalFormatting>
  <conditionalFormatting sqref="D14">
    <cfRule type="cellIs" dxfId="3" priority="4" stopIfTrue="1" operator="equal">
      <formula>1</formula>
    </cfRule>
  </conditionalFormatting>
  <conditionalFormatting sqref="D15">
    <cfRule type="cellIs" dxfId="2" priority="3" stopIfTrue="1" operator="equal">
      <formula>1</formula>
    </cfRule>
  </conditionalFormatting>
  <conditionalFormatting sqref="D16">
    <cfRule type="cellIs" dxfId="1" priority="2" stopIfTrue="1" operator="equal">
      <formula>1</formula>
    </cfRule>
  </conditionalFormatting>
  <conditionalFormatting sqref="D17">
    <cfRule type="cellIs" dxfId="0" priority="1" stopIfTrue="1" operator="equal">
      <formula>1</formula>
    </cfRule>
  </conditionalFormatting>
  <dataValidations count="1">
    <dataValidation type="list" allowBlank="1" showInputMessage="1" showErrorMessage="1" sqref="D29:D30" xr:uid="{00000000-0002-0000-0700-000000000000}">
      <formula1>"1,0"</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56</vt:i4>
      </vt:variant>
    </vt:vector>
  </HeadingPairs>
  <TitlesOfParts>
    <vt:vector size="65" baseType="lpstr">
      <vt:lpstr>Vollversion</vt:lpstr>
      <vt:lpstr>Fimovi</vt:lpstr>
      <vt:lpstr>Annahmen</vt:lpstr>
      <vt:lpstr>Aufgaben</vt:lpstr>
      <vt:lpstr>Kanban Board</vt:lpstr>
      <vt:lpstr>Dashboard</vt:lpstr>
      <vt:lpstr>NeRe_1</vt:lpstr>
      <vt:lpstr>NeRe_2</vt:lpstr>
      <vt:lpstr>Formate</vt:lpstr>
      <vt:lpstr>Auswahl_Prio</vt:lpstr>
      <vt:lpstr>Blatt_Annahmen</vt:lpstr>
      <vt:lpstr>Blatt_Aufgaben</vt:lpstr>
      <vt:lpstr>Blatt_Dashboard</vt:lpstr>
      <vt:lpstr>Fimovi!Blatt_Index</vt:lpstr>
      <vt:lpstr>Blatt_Index</vt:lpstr>
      <vt:lpstr>Blatt_Kanban_Board</vt:lpstr>
      <vt:lpstr>Annahmen!Druckbereich</vt:lpstr>
      <vt:lpstr>Aufgaben!Druckbereich</vt:lpstr>
      <vt:lpstr>Dashboard!Druckbereich</vt:lpstr>
      <vt:lpstr>Fimovi!Druckbereich</vt:lpstr>
      <vt:lpstr>'Kanban Board'!Druckbereich</vt:lpstr>
      <vt:lpstr>Emoji_uebf</vt:lpstr>
      <vt:lpstr>Emoji_uebf_bild</vt:lpstr>
      <vt:lpstr>Enddatum</vt:lpstr>
      <vt:lpstr>GanzkleineZahl</vt:lpstr>
      <vt:lpstr>Milliarde</vt:lpstr>
      <vt:lpstr>Million</vt:lpstr>
      <vt:lpstr>Monate</vt:lpstr>
      <vt:lpstr>Monate_Jahr</vt:lpstr>
      <vt:lpstr>Monate_Quartal</vt:lpstr>
      <vt:lpstr>Name_Autor</vt:lpstr>
      <vt:lpstr>Name_Planung</vt:lpstr>
      <vt:lpstr>Name_Unternehmen</vt:lpstr>
      <vt:lpstr>on_wip_li_1</vt:lpstr>
      <vt:lpstr>on_wip_li_2</vt:lpstr>
      <vt:lpstr>on_wip_li_3</vt:lpstr>
      <vt:lpstr>on_wip_li_4</vt:lpstr>
      <vt:lpstr>on_wip_li_5</vt:lpstr>
      <vt:lpstr>on_wip_li_6</vt:lpstr>
      <vt:lpstr>Periodizitaet</vt:lpstr>
      <vt:lpstr>Pf_hor_ja</vt:lpstr>
      <vt:lpstr>Pf_hor_nein</vt:lpstr>
      <vt:lpstr>Pf_li</vt:lpstr>
      <vt:lpstr>Pf_re</vt:lpstr>
      <vt:lpstr>Pf_unt_ja</vt:lpstr>
      <vt:lpstr>Pf_unt_nein</vt:lpstr>
      <vt:lpstr>Quartale_Jahr</vt:lpstr>
      <vt:lpstr>Rund_Tol</vt:lpstr>
      <vt:lpstr>Startdatum</vt:lpstr>
      <vt:lpstr>Status</vt:lpstr>
      <vt:lpstr>Tage_Jahr</vt:lpstr>
      <vt:lpstr>Tage_Woche</vt:lpstr>
      <vt:lpstr>Tausend</vt:lpstr>
      <vt:lpstr>wip_li_1</vt:lpstr>
      <vt:lpstr>wip_li_2</vt:lpstr>
      <vt:lpstr>wip_li_3</vt:lpstr>
      <vt:lpstr>wip_li_4</vt:lpstr>
      <vt:lpstr>wip_li_5</vt:lpstr>
      <vt:lpstr>wip_li_6</vt:lpstr>
      <vt:lpstr>wip_ueb_1</vt:lpstr>
      <vt:lpstr>wip_ueb_2</vt:lpstr>
      <vt:lpstr>wip_ueb_3</vt:lpstr>
      <vt:lpstr>wip_ueb_4</vt:lpstr>
      <vt:lpstr>wip_ueb_5</vt:lpstr>
      <vt:lpstr>wip_ueb_6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Fimovi Kanban-Vorlage</dc:title>
  <dc:creator>Ernst</dc:creator>
  <dc:description>www.financial-modelling-videos.de_x000d_
www.excel-financial-model.com</dc:description>
  <cp:lastModifiedBy>www.financial-modelling-videos.de</cp:lastModifiedBy>
  <dcterms:created xsi:type="dcterms:W3CDTF">2016-04-28T10:52:00Z</dcterms:created>
  <dcterms:modified xsi:type="dcterms:W3CDTF">2021-09-07T12:53:08Z</dcterms:modified>
</cp:coreProperties>
</file>